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3\Febrero\"/>
    </mc:Choice>
  </mc:AlternateContent>
  <xr:revisionPtr revIDLastSave="0" documentId="8_{08F515DB-8A60-4F5A-B303-2F3FC355859E}" xr6:coauthVersionLast="47" xr6:coauthVersionMax="47" xr10:uidLastSave="{00000000-0000-0000-0000-000000000000}"/>
  <bookViews>
    <workbookView xWindow="-28920" yWindow="-120" windowWidth="29040" windowHeight="15720" tabRatio="897" xr2:uid="{00000000-000D-0000-FFFF-FFFF00000000}"/>
  </bookViews>
  <sheets>
    <sheet name="Indice" sheetId="5" r:id="rId1"/>
    <sheet name="Ingresos Brutos del Juego" sheetId="1" r:id="rId2"/>
    <sheet name="Impuestos" sheetId="16" r:id="rId3"/>
    <sheet name="Visitas" sheetId="3" r:id="rId4"/>
    <sheet name="Glosario" sheetId="17" r:id="rId5"/>
  </sheets>
  <definedNames>
    <definedName name="_xlnm.Print_Area" localSheetId="4">Glosario!$A$1:$E$15</definedName>
    <definedName name="_xlnm.Print_Area" localSheetId="2">Impuestos!$A$1:$R$64</definedName>
    <definedName name="_xlnm.Print_Area" localSheetId="0">Indice!$A$1:$E$25</definedName>
    <definedName name="_xlnm.Print_Area" localSheetId="1">'Ingresos Brutos del Juego'!$A$1:$Q$34</definedName>
    <definedName name="_xlnm.Print_Area" localSheetId="3">Visitas!$A$1:$R$46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5" i="1" l="1"/>
  <c r="P36" i="1"/>
  <c r="P37" i="1"/>
  <c r="P36" i="3" l="1"/>
  <c r="P37" i="3"/>
  <c r="P35" i="3"/>
  <c r="E39" i="1" l="1"/>
  <c r="F39" i="1"/>
  <c r="G39" i="1"/>
  <c r="H39" i="1"/>
  <c r="I39" i="1"/>
  <c r="J39" i="1"/>
  <c r="K39" i="1"/>
  <c r="L39" i="1"/>
  <c r="M39" i="1"/>
  <c r="N39" i="1"/>
  <c r="O39" i="1"/>
  <c r="D39" i="1"/>
  <c r="E104" i="3" l="1"/>
  <c r="F104" i="3"/>
  <c r="G104" i="3"/>
  <c r="H104" i="3"/>
  <c r="I104" i="3"/>
  <c r="J104" i="3"/>
  <c r="K104" i="3"/>
  <c r="L104" i="3"/>
  <c r="M104" i="3"/>
  <c r="N104" i="3"/>
  <c r="O104" i="3"/>
  <c r="D104" i="3"/>
  <c r="E73" i="3"/>
  <c r="F73" i="3"/>
  <c r="G73" i="3"/>
  <c r="H73" i="3"/>
  <c r="I73" i="3"/>
  <c r="J73" i="3"/>
  <c r="K73" i="3"/>
  <c r="L73" i="3"/>
  <c r="M73" i="3"/>
  <c r="N73" i="3"/>
  <c r="O73" i="3"/>
  <c r="D73" i="3"/>
  <c r="P40" i="3"/>
  <c r="E40" i="3"/>
  <c r="F40" i="3"/>
  <c r="G40" i="3"/>
  <c r="H40" i="3"/>
  <c r="I40" i="3"/>
  <c r="J40" i="3"/>
  <c r="K40" i="3"/>
  <c r="L40" i="3"/>
  <c r="M40" i="3"/>
  <c r="N40" i="3"/>
  <c r="O40" i="3"/>
  <c r="D40" i="3"/>
  <c r="E64" i="16"/>
  <c r="F64" i="16"/>
  <c r="G64" i="16"/>
  <c r="H64" i="16"/>
  <c r="I64" i="16"/>
  <c r="J64" i="16"/>
  <c r="K64" i="16"/>
  <c r="L64" i="16"/>
  <c r="M64" i="16"/>
  <c r="N64" i="16"/>
  <c r="O64" i="16"/>
  <c r="D64" i="16"/>
  <c r="P42" i="1"/>
  <c r="P63" i="16" s="1"/>
  <c r="P39" i="1"/>
  <c r="K71" i="3" l="1"/>
  <c r="N71" i="3"/>
  <c r="G39" i="3"/>
  <c r="O39" i="3"/>
  <c r="L34" i="16"/>
  <c r="P73" i="3"/>
  <c r="P104" i="3"/>
  <c r="Q35" i="1"/>
  <c r="Q37" i="1"/>
  <c r="Q36" i="1"/>
  <c r="I71" i="3"/>
  <c r="O34" i="16"/>
  <c r="N62" i="16"/>
  <c r="F62" i="16"/>
  <c r="I39" i="3"/>
  <c r="G71" i="3"/>
  <c r="F71" i="3"/>
  <c r="H39" i="3"/>
  <c r="G62" i="16"/>
  <c r="I34" i="16"/>
  <c r="H62" i="16"/>
  <c r="K39" i="3"/>
  <c r="G34" i="16"/>
  <c r="J34" i="16"/>
  <c r="I62" i="16"/>
  <c r="H34" i="16"/>
  <c r="O62" i="16"/>
  <c r="J39" i="3"/>
  <c r="J71" i="3"/>
  <c r="F34" i="16"/>
  <c r="O71" i="3"/>
  <c r="H71" i="3"/>
  <c r="N34" i="16"/>
  <c r="P47" i="16"/>
  <c r="Q47" i="16" s="1"/>
  <c r="P55" i="16"/>
  <c r="P12" i="16"/>
  <c r="Q12" i="16" s="1"/>
  <c r="P16" i="16"/>
  <c r="Q16" i="16" s="1"/>
  <c r="P18" i="16"/>
  <c r="Q18" i="16" s="1"/>
  <c r="P24" i="16"/>
  <c r="Q24" i="16" s="1"/>
  <c r="P26" i="16"/>
  <c r="Q26" i="16" s="1"/>
  <c r="P32" i="16"/>
  <c r="Q32" i="16" s="1"/>
  <c r="J62" i="16"/>
  <c r="P41" i="16"/>
  <c r="Q41" i="16" s="1"/>
  <c r="P43" i="16"/>
  <c r="Q43" i="16" s="1"/>
  <c r="P45" i="16"/>
  <c r="Q45" i="16" s="1"/>
  <c r="P49" i="16"/>
  <c r="Q49" i="16" s="1"/>
  <c r="P51" i="16"/>
  <c r="Q51" i="16" s="1"/>
  <c r="P53" i="16"/>
  <c r="Q53" i="16" s="1"/>
  <c r="P12" i="3"/>
  <c r="L39" i="3"/>
  <c r="P14" i="3"/>
  <c r="P16" i="3"/>
  <c r="P18" i="3"/>
  <c r="P20" i="3"/>
  <c r="P22" i="3"/>
  <c r="P24" i="3"/>
  <c r="P26" i="3"/>
  <c r="P28" i="3"/>
  <c r="P30" i="3"/>
  <c r="P32" i="3"/>
  <c r="D71" i="3"/>
  <c r="L71" i="3"/>
  <c r="P51" i="3"/>
  <c r="P53" i="3"/>
  <c r="P55" i="3"/>
  <c r="P57" i="3"/>
  <c r="P59" i="3"/>
  <c r="P61" i="3"/>
  <c r="P63" i="3"/>
  <c r="P65" i="3"/>
  <c r="P67" i="3"/>
  <c r="P69" i="3"/>
  <c r="E34" i="16"/>
  <c r="E35" i="16" s="1"/>
  <c r="M34" i="16"/>
  <c r="K62" i="16"/>
  <c r="P57" i="16"/>
  <c r="Q57" i="16" s="1"/>
  <c r="P59" i="16"/>
  <c r="Q59" i="16" s="1"/>
  <c r="P61" i="16"/>
  <c r="Q61" i="16" s="1"/>
  <c r="E39" i="3"/>
  <c r="M39" i="3"/>
  <c r="E71" i="3"/>
  <c r="E72" i="3" s="1"/>
  <c r="M71" i="3"/>
  <c r="P40" i="16"/>
  <c r="Q40" i="16" s="1"/>
  <c r="L62" i="16"/>
  <c r="P44" i="16"/>
  <c r="Q44" i="16" s="1"/>
  <c r="P46" i="16"/>
  <c r="Q46" i="16" s="1"/>
  <c r="P48" i="16"/>
  <c r="Q48" i="16" s="1"/>
  <c r="P52" i="16"/>
  <c r="Q52" i="16" s="1"/>
  <c r="P54" i="16"/>
  <c r="Q54" i="16" s="1"/>
  <c r="P56" i="16"/>
  <c r="Q56" i="16" s="1"/>
  <c r="P60" i="16"/>
  <c r="Q60" i="16" s="1"/>
  <c r="F39" i="3"/>
  <c r="N39" i="3"/>
  <c r="K34" i="16"/>
  <c r="P14" i="16"/>
  <c r="Q14" i="16" s="1"/>
  <c r="P15" i="16"/>
  <c r="Q15" i="16" s="1"/>
  <c r="P20" i="16"/>
  <c r="Q20" i="16" s="1"/>
  <c r="P22" i="16"/>
  <c r="Q22" i="16" s="1"/>
  <c r="P23" i="16"/>
  <c r="Q23" i="16" s="1"/>
  <c r="P28" i="16"/>
  <c r="Q28" i="16" s="1"/>
  <c r="P30" i="16"/>
  <c r="Q30" i="16" s="1"/>
  <c r="P31" i="16"/>
  <c r="Q31" i="16" s="1"/>
  <c r="E62" i="16"/>
  <c r="M62" i="16"/>
  <c r="P42" i="16"/>
  <c r="Q42" i="16" s="1"/>
  <c r="P50" i="16"/>
  <c r="Q50" i="16" s="1"/>
  <c r="P58" i="16"/>
  <c r="Q58" i="16" s="1"/>
  <c r="D34" i="16"/>
  <c r="D35" i="16" s="1"/>
  <c r="P17" i="16"/>
  <c r="Q17" i="16" s="1"/>
  <c r="P19" i="16"/>
  <c r="Q19" i="16" s="1"/>
  <c r="P21" i="16"/>
  <c r="Q21" i="16" s="1"/>
  <c r="P25" i="16"/>
  <c r="Q25" i="16" s="1"/>
  <c r="P27" i="16"/>
  <c r="Q27" i="16" s="1"/>
  <c r="P29" i="16"/>
  <c r="P33" i="16"/>
  <c r="Q33" i="16" s="1"/>
  <c r="P13" i="3"/>
  <c r="P15" i="3"/>
  <c r="P17" i="3"/>
  <c r="P19" i="3"/>
  <c r="P21" i="3"/>
  <c r="P23" i="3"/>
  <c r="P25" i="3"/>
  <c r="P27" i="3"/>
  <c r="P29" i="3"/>
  <c r="P31" i="3"/>
  <c r="P33" i="3"/>
  <c r="P50" i="3"/>
  <c r="P52" i="3"/>
  <c r="P54" i="3"/>
  <c r="P56" i="3"/>
  <c r="P58" i="3"/>
  <c r="P60" i="3"/>
  <c r="P62" i="3"/>
  <c r="P64" i="3"/>
  <c r="P66" i="3"/>
  <c r="P68" i="3"/>
  <c r="P70" i="3"/>
  <c r="Q29" i="16"/>
  <c r="Q55" i="16"/>
  <c r="P64" i="16"/>
  <c r="O41" i="3"/>
  <c r="P13" i="16"/>
  <c r="Q13" i="16" s="1"/>
  <c r="D62" i="16"/>
  <c r="D63" i="16" s="1"/>
  <c r="P49" i="3"/>
  <c r="D39" i="3"/>
  <c r="P24" i="1"/>
  <c r="P13" i="1"/>
  <c r="P14" i="1"/>
  <c r="P15" i="1"/>
  <c r="P16" i="1"/>
  <c r="P17" i="1"/>
  <c r="P18" i="1"/>
  <c r="P19" i="1"/>
  <c r="P20" i="1"/>
  <c r="P21" i="1"/>
  <c r="P22" i="1"/>
  <c r="P23" i="1"/>
  <c r="P25" i="1"/>
  <c r="P26" i="1"/>
  <c r="P27" i="1"/>
  <c r="P28" i="1"/>
  <c r="P29" i="1"/>
  <c r="P30" i="1"/>
  <c r="P31" i="1"/>
  <c r="P32" i="1"/>
  <c r="P33" i="1"/>
  <c r="D38" i="1"/>
  <c r="T13" i="16"/>
  <c r="T14" i="16"/>
  <c r="T15" i="16"/>
  <c r="T16" i="16"/>
  <c r="T18" i="16"/>
  <c r="T20" i="16"/>
  <c r="T21" i="16"/>
  <c r="T22" i="16"/>
  <c r="T23" i="16"/>
  <c r="T24" i="16"/>
  <c r="T25" i="16"/>
  <c r="T26" i="16"/>
  <c r="T27" i="16"/>
  <c r="T29" i="16"/>
  <c r="T30" i="16"/>
  <c r="T31" i="16"/>
  <c r="T32" i="16"/>
  <c r="T33" i="16"/>
  <c r="T12" i="16"/>
  <c r="D102" i="3" l="1"/>
  <c r="Q68" i="3"/>
  <c r="Q69" i="3"/>
  <c r="Q53" i="3"/>
  <c r="Q66" i="3"/>
  <c r="Q50" i="3"/>
  <c r="Q67" i="3"/>
  <c r="Q51" i="3"/>
  <c r="D72" i="3"/>
  <c r="Q60" i="3"/>
  <c r="Q61" i="3"/>
  <c r="Q64" i="3"/>
  <c r="Q65" i="3"/>
  <c r="Q63" i="3"/>
  <c r="Q58" i="3"/>
  <c r="Q59" i="3"/>
  <c r="Q56" i="3"/>
  <c r="Q57" i="3"/>
  <c r="Q52" i="3"/>
  <c r="Q62" i="3"/>
  <c r="Q70" i="3"/>
  <c r="Q54" i="3"/>
  <c r="Q55" i="3"/>
  <c r="N41" i="3"/>
  <c r="M41" i="3"/>
  <c r="E41" i="3"/>
  <c r="D41" i="3"/>
  <c r="G41" i="3"/>
  <c r="I41" i="3"/>
  <c r="K41" i="3"/>
  <c r="F41" i="3"/>
  <c r="L41" i="3"/>
  <c r="H41" i="3"/>
  <c r="J41" i="3"/>
  <c r="P92" i="3"/>
  <c r="Q92" i="3" s="1"/>
  <c r="Q32" i="1"/>
  <c r="P100" i="3"/>
  <c r="Q100" i="3" s="1"/>
  <c r="Q26" i="1"/>
  <c r="P94" i="3"/>
  <c r="Q94" i="3" s="1"/>
  <c r="Q17" i="1"/>
  <c r="P85" i="3"/>
  <c r="Q85" i="3" s="1"/>
  <c r="Q33" i="1"/>
  <c r="P101" i="3"/>
  <c r="Q101" i="3" s="1"/>
  <c r="Q25" i="1"/>
  <c r="P93" i="3"/>
  <c r="Q93" i="3" s="1"/>
  <c r="Q16" i="1"/>
  <c r="P84" i="3"/>
  <c r="Q84" i="3" s="1"/>
  <c r="Q15" i="1"/>
  <c r="P83" i="3"/>
  <c r="Q83" i="3" s="1"/>
  <c r="Q22" i="1"/>
  <c r="P90" i="3"/>
  <c r="Q90" i="3" s="1"/>
  <c r="Q13" i="1"/>
  <c r="P81" i="3"/>
  <c r="Q81" i="3" s="1"/>
  <c r="Q39" i="1"/>
  <c r="Q31" i="1"/>
  <c r="P99" i="3"/>
  <c r="Q99" i="3" s="1"/>
  <c r="Q14" i="1"/>
  <c r="P82" i="3"/>
  <c r="Q82" i="3" s="1"/>
  <c r="Q30" i="1"/>
  <c r="P98" i="3"/>
  <c r="Q98" i="3" s="1"/>
  <c r="Q21" i="1"/>
  <c r="P89" i="3"/>
  <c r="Q89" i="3" s="1"/>
  <c r="Q29" i="1"/>
  <c r="P97" i="3"/>
  <c r="Q97" i="3" s="1"/>
  <c r="Q20" i="1"/>
  <c r="P88" i="3"/>
  <c r="Q88" i="3" s="1"/>
  <c r="Q23" i="1"/>
  <c r="P91" i="3"/>
  <c r="Q91" i="3" s="1"/>
  <c r="Q28" i="1"/>
  <c r="P96" i="3"/>
  <c r="Q96" i="3" s="1"/>
  <c r="Q19" i="1"/>
  <c r="P87" i="3"/>
  <c r="Q87" i="3" s="1"/>
  <c r="Q27" i="1"/>
  <c r="P95" i="3"/>
  <c r="Q95" i="3" s="1"/>
  <c r="Q18" i="1"/>
  <c r="P86" i="3"/>
  <c r="Q86" i="3" s="1"/>
  <c r="P39" i="3"/>
  <c r="Q63" i="16"/>
  <c r="D40" i="1"/>
  <c r="D41" i="1" s="1"/>
  <c r="D103" i="3"/>
  <c r="Q49" i="3"/>
  <c r="P71" i="3"/>
  <c r="Q35" i="16"/>
  <c r="P34" i="16"/>
  <c r="P35" i="16" s="1"/>
  <c r="L38" i="1"/>
  <c r="P12" i="1"/>
  <c r="H38" i="1"/>
  <c r="K38" i="1"/>
  <c r="O38" i="1"/>
  <c r="F38" i="1"/>
  <c r="E38" i="1"/>
  <c r="E102" i="3" s="1"/>
  <c r="E103" i="3" s="1"/>
  <c r="I38" i="1"/>
  <c r="G38" i="1"/>
  <c r="J38" i="1"/>
  <c r="N38" i="1"/>
  <c r="M38" i="1"/>
  <c r="Q24" i="1"/>
  <c r="R62" i="16"/>
  <c r="Q72" i="3" l="1"/>
  <c r="P72" i="3"/>
  <c r="P41" i="3"/>
  <c r="Q12" i="1"/>
  <c r="Q38" i="1" s="1"/>
  <c r="Q40" i="1" s="1"/>
  <c r="P80" i="3"/>
  <c r="Q80" i="3" s="1"/>
  <c r="G40" i="1"/>
  <c r="L40" i="1"/>
  <c r="F40" i="1"/>
  <c r="E40" i="1"/>
  <c r="E41" i="1" s="1"/>
  <c r="M40" i="1"/>
  <c r="J40" i="1"/>
  <c r="I40" i="1"/>
  <c r="P38" i="1"/>
  <c r="P102" i="3" s="1"/>
  <c r="P103" i="3" s="1"/>
  <c r="O40" i="1"/>
  <c r="K40" i="1"/>
  <c r="N40" i="1"/>
  <c r="H40" i="1"/>
  <c r="P40" i="1" l="1"/>
  <c r="P41" i="1" s="1"/>
  <c r="Q103" i="3"/>
</calcChain>
</file>

<file path=xl/sharedStrings.xml><?xml version="1.0" encoding="utf-8"?>
<sst xmlns="http://schemas.openxmlformats.org/spreadsheetml/2006/main" count="429" uniqueCount="111">
  <si>
    <t>Total</t>
  </si>
  <si>
    <t>Enjoy Antofagasta</t>
  </si>
  <si>
    <t>Casino de Colchagua</t>
  </si>
  <si>
    <t>Gran Casino de Talca</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</si>
  <si>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</si>
  <si>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</si>
  <si>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</si>
  <si>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</si>
  <si>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</si>
  <si>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</si>
  <si>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</si>
  <si>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</si>
  <si>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</si>
  <si>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</si>
  <si>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</si>
  <si>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</si>
  <si>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</si>
  <si>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</si>
  <si>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</si>
  <si>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</si>
  <si>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</si>
  <si>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</si>
  <si>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</si>
  <si>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GLOSARIO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</si>
  <si>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</si>
  <si>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</si>
  <si>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</si>
  <si>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</si>
  <si>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</si>
  <si>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</si>
  <si>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</si>
  <si>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</si>
  <si>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</si>
  <si>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</si>
  <si>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</si>
  <si>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</si>
  <si>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Comuna</t>
  </si>
  <si>
    <t>Calama</t>
  </si>
  <si>
    <t>Antofagasta</t>
  </si>
  <si>
    <t>Copiapó</t>
  </si>
  <si>
    <t>San Antonio</t>
  </si>
  <si>
    <t>Rinconada</t>
  </si>
  <si>
    <t>Mostazal</t>
  </si>
  <si>
    <t>Santa Cruz</t>
  </si>
  <si>
    <t>Talca</t>
  </si>
  <si>
    <t>Talcahuano</t>
  </si>
  <si>
    <t>Los Angeles</t>
  </si>
  <si>
    <t>Temuco</t>
  </si>
  <si>
    <t>Valdivia</t>
  </si>
  <si>
    <t>Osorno</t>
  </si>
  <si>
    <t>Punta Arenas</t>
  </si>
  <si>
    <t>Dreams Coyhaique</t>
  </si>
  <si>
    <t>Coyhaique</t>
  </si>
  <si>
    <t>Enjoy Chiloé</t>
  </si>
  <si>
    <t>Castro</t>
  </si>
  <si>
    <t>Marina del Sol Calama</t>
  </si>
  <si>
    <t>Sun Monticello</t>
  </si>
  <si>
    <t>Marina del Sol Talcahuano</t>
  </si>
  <si>
    <t>Marina del Sol Osorno</t>
  </si>
  <si>
    <t>Arica</t>
  </si>
  <si>
    <t>Casino de Juegos de Iquique</t>
  </si>
  <si>
    <t>Iquique</t>
  </si>
  <si>
    <t>Coquimbo</t>
  </si>
  <si>
    <t>Viña del Mar</t>
  </si>
  <si>
    <t>Pucón</t>
  </si>
  <si>
    <t>Plaza Casino S.A.</t>
  </si>
  <si>
    <t>Puerto Varas</t>
  </si>
  <si>
    <t>Casino Municipal Puerto Natales</t>
  </si>
  <si>
    <t>Puerto Natales</t>
  </si>
  <si>
    <t>Total Industria</t>
  </si>
  <si>
    <t>Casinos municipales</t>
  </si>
  <si>
    <t>Ovalle Casino Resort S.A.</t>
  </si>
  <si>
    <t>Ovalle</t>
  </si>
  <si>
    <t>IMPUESTO POR ENTRADAS ($)</t>
  </si>
  <si>
    <t>GASTO PROMEDIO POR VISITA ($)</t>
  </si>
  <si>
    <t>(US$)</t>
  </si>
  <si>
    <t>Gasto promedio</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</si>
  <si>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</si>
  <si>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</si>
  <si>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</si>
  <si>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</si>
  <si>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</si>
  <si>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</si>
  <si>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</si>
  <si>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</si>
  <si>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t>Casino Luckia Arica</t>
  </si>
  <si>
    <t>Marina del Sol Chillán</t>
  </si>
  <si>
    <t>Chillán</t>
  </si>
  <si>
    <t>Enjoy Santiago</t>
  </si>
  <si>
    <t>UTM mes</t>
  </si>
  <si>
    <t>Total casinos autorizados por la Ley 19.995</t>
  </si>
  <si>
    <t>Total casinos municipales</t>
  </si>
  <si>
    <t>Total industria</t>
  </si>
  <si>
    <t>Enjoy Coquimbo</t>
  </si>
  <si>
    <t>NÚMERO DE VISITAS AÑO 2022</t>
  </si>
  <si>
    <t>Enjoy Viña del Mar</t>
  </si>
  <si>
    <t>Enjoy Coquimbo*</t>
  </si>
  <si>
    <t>Enjoy Pucón</t>
  </si>
  <si>
    <t>Enjoy Pucón**</t>
  </si>
  <si>
    <r>
      <rPr>
        <b/>
        <sz val="7"/>
        <rFont val="Optima"/>
      </rPr>
      <t xml:space="preserve">Nota: </t>
    </r>
    <r>
      <rPr>
        <sz val="7"/>
        <rFont val="Optima"/>
      </rPr>
      <t>Información no disponible para los casinos municipales.</t>
    </r>
  </si>
  <si>
    <t>INGRESOS BRUTOS DEL JUEGO O WIN ($) AÑO 2023</t>
  </si>
  <si>
    <t>IMPUESTO ESPECÍFICO AL JUEGO ($) AÑO 2023</t>
  </si>
  <si>
    <t xml:space="preserve">*Las estadísticas en dólares estadounidenses es referencial. El cálculo se realiza con el dólar observado promedio del periodo de referencia. </t>
  </si>
  <si>
    <t>GASTO PROMEDIO POR VISITA</t>
  </si>
  <si>
    <t>Es el monto promedio que gasta un jugador en el casino, que resulta de dividir los ingresos brutos totales del juego o "Win" por el número de visitas mensual del casino.</t>
  </si>
  <si>
    <r>
      <rPr>
        <b/>
        <sz val="7"/>
        <rFont val="Optima"/>
      </rPr>
      <t xml:space="preserve">Nota: </t>
    </r>
    <r>
      <rPr>
        <sz val="7"/>
        <rFont val="Optima"/>
      </rPr>
      <t xml:space="preserve">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
</t>
    </r>
  </si>
  <si>
    <t>Enjoy Pucon</t>
  </si>
  <si>
    <t>Total 2023</t>
  </si>
  <si>
    <t>Total Industria en US$*</t>
  </si>
  <si>
    <t>Total US$*</t>
  </si>
  <si>
    <t>Gasto promedio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</si>
</sst>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quot;$&quot;* #,##0_ ;_ &quot;$&quot;* \-#,##0_ ;_ &quot;$&quot;* &quot;-&quot;_ ;_ @_ "/>
    <numFmt numFmtId="41" formatCode="_ * #,##0_ ;_ * \-#,##0_ ;_ * &quot;-&quot;_ ;_ @_ "/>
    <numFmt numFmtId="43" formatCode="_ * #,##0.00_ ;_ * \-#,##0.00_ ;_ * &quot;-&quot;??_ ;_ @_ "/>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_-* #,##0.0_-;\-* #,##0.0_-;_-* &quot;-&quot;_-;_-@_-"/>
  </numFmts>
  <fonts count="66">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8"/>
      <color theme="1"/>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name val="Arial"/>
      <family val="2"/>
    </font>
    <font>
      <b/>
      <sz val="7"/>
      <name val="Optima"/>
    </font>
    <font>
      <b/>
      <sz val="7"/>
      <color theme="0"/>
      <name val="Optima"/>
    </font>
    <font>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15"/>
      <color theme="3"/>
      <name val="Calibri"/>
      <family val="2"/>
      <scheme val="minor"/>
    </font>
    <font>
      <sz val="11"/>
      <color rgb="FF006100"/>
      <name val="Calibri"/>
      <family val="2"/>
      <scheme val="minor"/>
    </font>
    <font>
      <sz val="11"/>
      <color rgb="FF000000"/>
      <name val="Calibri"/>
      <family val="2"/>
      <scheme val="minor"/>
    </font>
    <font>
      <b/>
      <sz val="10"/>
      <name val="Arial"/>
      <family val="2"/>
    </font>
    <font>
      <sz val="10"/>
      <name val="Tahoma"/>
      <family val="2"/>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C6EFCE"/>
      </patternFill>
    </fill>
  </fills>
  <borders count="42">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3" tint="-0.24994659260841701"/>
      </left>
      <right/>
      <top/>
      <bottom/>
      <diagonal/>
    </border>
    <border>
      <left style="thin">
        <color indexed="64"/>
      </left>
      <right style="thin">
        <color indexed="64"/>
      </right>
      <top/>
      <bottom/>
      <diagonal/>
    </border>
    <border>
      <left/>
      <right/>
      <top/>
      <bottom style="thick">
        <color theme="4"/>
      </bottom>
      <diagonal/>
    </border>
    <border>
      <left style="thin">
        <color rgb="FF002060"/>
      </left>
      <right style="thin">
        <color indexed="64"/>
      </right>
      <top style="thin">
        <color theme="0"/>
      </top>
      <bottom/>
      <diagonal/>
    </border>
  </borders>
  <cellStyleXfs count="52777">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0" fillId="0" borderId="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3" fillId="9" borderId="0" applyNumberFormat="0" applyBorder="0" applyAlignment="0" applyProtection="0"/>
    <xf numFmtId="0" fontId="34" fillId="21" borderId="27" applyNumberFormat="0" applyAlignment="0" applyProtection="0"/>
    <xf numFmtId="0" fontId="35" fillId="22"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6" borderId="0" applyNumberFormat="0" applyBorder="0" applyAlignment="0" applyProtection="0"/>
    <xf numFmtId="0" fontId="38" fillId="12" borderId="27" applyNumberFormat="0" applyAlignment="0" applyProtection="0"/>
    <xf numFmtId="171" fontId="30" fillId="0" borderId="0" applyFill="0" applyBorder="0" applyAlignment="0" applyProtection="0"/>
    <xf numFmtId="0" fontId="39" fillId="8" borderId="0" applyNumberFormat="0" applyBorder="0" applyAlignment="0" applyProtection="0"/>
    <xf numFmtId="172" fontId="30" fillId="0" borderId="0" applyFill="0" applyBorder="0" applyAlignment="0" applyProtection="0"/>
    <xf numFmtId="0" fontId="40" fillId="27" borderId="0" applyNumberFormat="0" applyBorder="0" applyAlignment="0" applyProtection="0"/>
    <xf numFmtId="0" fontId="30" fillId="28" borderId="30" applyNumberFormat="0" applyAlignment="0" applyProtection="0"/>
    <xf numFmtId="9" fontId="30" fillId="0" borderId="0" applyFill="0" applyBorder="0" applyAlignment="0" applyProtection="0"/>
    <xf numFmtId="0" fontId="41" fillId="21"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8"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48" fillId="0" borderId="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9" fillId="0" borderId="0"/>
    <xf numFmtId="0" fontId="30" fillId="0" borderId="0"/>
    <xf numFmtId="168" fontId="30" fillId="0" borderId="0" applyFont="0" applyFill="0" applyBorder="0" applyAlignment="0" applyProtection="0"/>
    <xf numFmtId="0" fontId="30" fillId="0" borderId="0"/>
    <xf numFmtId="167" fontId="30" fillId="0" borderId="0" applyFont="0" applyFill="0" applyBorder="0" applyAlignment="0" applyProtection="0"/>
    <xf numFmtId="173" fontId="30" fillId="0" borderId="0" applyFont="0" applyFill="0" applyBorder="0" applyAlignment="0" applyProtection="0"/>
    <xf numFmtId="0" fontId="31" fillId="30" borderId="0" applyNumberFormat="0" applyBorder="0" applyAlignment="0" applyProtection="0"/>
    <xf numFmtId="0" fontId="31" fillId="32"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1" fillId="35" borderId="0" applyNumberFormat="0" applyBorder="0" applyAlignment="0" applyProtection="0"/>
    <xf numFmtId="0" fontId="31" fillId="33" borderId="0" applyNumberFormat="0" applyBorder="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1" fillId="31" borderId="0" applyNumberFormat="0" applyBorder="0" applyAlignment="0" applyProtection="0"/>
    <xf numFmtId="0" fontId="39" fillId="30"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34"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8" fillId="0" borderId="0"/>
    <xf numFmtId="174" fontId="30"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0" fontId="30" fillId="0" borderId="0"/>
    <xf numFmtId="172" fontId="30" fillId="0" borderId="0" applyFill="0" applyBorder="0" applyAlignment="0" applyProtection="0"/>
    <xf numFmtId="9" fontId="30" fillId="0" borderId="0" applyFill="0" applyBorder="0" applyAlignment="0" applyProtection="0"/>
    <xf numFmtId="0" fontId="8" fillId="0" borderId="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167" fontId="30" fillId="0" borderId="0" applyFont="0" applyFill="0" applyBorder="0" applyAlignment="0" applyProtection="0"/>
    <xf numFmtId="170"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8"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5" fontId="30" fillId="0" borderId="0"/>
    <xf numFmtId="0" fontId="8" fillId="0" borderId="0"/>
    <xf numFmtId="0" fontId="8" fillId="0" borderId="0"/>
    <xf numFmtId="0" fontId="30" fillId="0" borderId="0" applyNumberFormat="0" applyFill="0" applyBorder="0" applyAlignment="0" applyProtection="0"/>
    <xf numFmtId="0" fontId="8" fillId="0" borderId="0"/>
    <xf numFmtId="0" fontId="8" fillId="0" borderId="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ill="0" applyBorder="0" applyAlignment="0" applyProtection="0"/>
    <xf numFmtId="0" fontId="8" fillId="0" borderId="0"/>
    <xf numFmtId="172" fontId="30" fillId="0" borderId="0" applyFill="0" applyBorder="0" applyAlignment="0" applyProtection="0"/>
    <xf numFmtId="176" fontId="30" fillId="0" borderId="0" applyFill="0" applyBorder="0" applyAlignment="0" applyProtection="0"/>
    <xf numFmtId="9" fontId="30" fillId="0" borderId="0" applyFill="0" applyBorder="0" applyAlignment="0" applyProtection="0"/>
    <xf numFmtId="0" fontId="52"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0" fillId="0" borderId="0"/>
    <xf numFmtId="0" fontId="8" fillId="0" borderId="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60" fillId="0" borderId="0"/>
    <xf numFmtId="41" fontId="8" fillId="0" borderId="0" applyFont="0" applyFill="0" applyBorder="0" applyAlignment="0" applyProtection="0"/>
    <xf numFmtId="0" fontId="63" fillId="0" borderId="0"/>
    <xf numFmtId="167" fontId="63" fillId="0" borderId="0" applyFont="0" applyFill="0" applyBorder="0" applyAlignment="0" applyProtection="0"/>
    <xf numFmtId="9" fontId="63" fillId="0" borderId="0" applyFont="0" applyFill="0" applyBorder="0" applyAlignment="0" applyProtection="0"/>
    <xf numFmtId="166" fontId="63" fillId="0" borderId="0" applyFont="0" applyFill="0" applyBorder="0" applyAlignment="0" applyProtection="0"/>
    <xf numFmtId="0" fontId="62" fillId="51" borderId="0" applyNumberFormat="0" applyBorder="0" applyAlignment="0" applyProtection="0"/>
    <xf numFmtId="0" fontId="61" fillId="0" borderId="40" applyNumberFormat="0" applyFill="0" applyAlignment="0" applyProtection="0"/>
    <xf numFmtId="0" fontId="65" fillId="0" borderId="0"/>
    <xf numFmtId="9" fontId="64" fillId="0" borderId="0" applyFont="0" applyFill="0" applyBorder="0" applyAlignment="0" applyProtection="0"/>
    <xf numFmtId="43" fontId="64" fillId="0" borderId="0" applyFont="0" applyFill="0" applyBorder="0" applyAlignment="0" applyProtection="0"/>
    <xf numFmtId="42" fontId="8" fillId="0" borderId="0" applyFont="0" applyFill="0" applyBorder="0" applyAlignment="0" applyProtection="0"/>
  </cellStyleXfs>
  <cellXfs count="135">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0" fontId="3" fillId="0" borderId="4" xfId="0" applyFont="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2" fillId="3" borderId="0" xfId="0" applyFont="1" applyFill="1"/>
    <xf numFmtId="0" fontId="4" fillId="0" borderId="0" xfId="0" applyFont="1"/>
    <xf numFmtId="3" fontId="4" fillId="0" borderId="0" xfId="0" applyNumberFormat="1" applyFont="1"/>
    <xf numFmtId="0" fontId="4" fillId="3" borderId="4" xfId="0" applyFont="1" applyFill="1" applyBorder="1"/>
    <xf numFmtId="0" fontId="4" fillId="0" borderId="4" xfId="0" applyFont="1" applyBorder="1"/>
    <xf numFmtId="0" fontId="22" fillId="3" borderId="0" xfId="0" applyFont="1" applyFill="1" applyAlignment="1">
      <alignment horizontal="center"/>
    </xf>
    <xf numFmtId="0" fontId="4" fillId="0" borderId="5" xfId="0" applyFont="1" applyBorder="1"/>
    <xf numFmtId="0" fontId="25" fillId="3" borderId="0" xfId="0" applyFont="1" applyFill="1" applyAlignment="1">
      <alignment horizontal="center"/>
    </xf>
    <xf numFmtId="0" fontId="26" fillId="3" borderId="14"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8" fillId="3" borderId="16" xfId="0" applyFont="1" applyFill="1" applyBorder="1" applyAlignment="1">
      <alignment horizontal="justify" vertical="center"/>
    </xf>
    <xf numFmtId="169" fontId="29" fillId="4" borderId="0" xfId="2" applyNumberFormat="1" applyFont="1" applyFill="1" applyAlignment="1">
      <alignment vertical="center"/>
    </xf>
    <xf numFmtId="169" fontId="29" fillId="4" borderId="11" xfId="3" applyFont="1" applyBorder="1" applyAlignment="1">
      <alignment vertical="center"/>
    </xf>
    <xf numFmtId="169" fontId="29" fillId="4" borderId="12" xfId="3" applyFont="1" applyBorder="1" applyAlignment="1">
      <alignment vertical="center"/>
    </xf>
    <xf numFmtId="169" fontId="29" fillId="4" borderId="13" xfId="3" applyFont="1" applyBorder="1" applyAlignment="1">
      <alignment vertical="center"/>
    </xf>
    <xf numFmtId="169" fontId="29" fillId="4" borderId="0" xfId="3" applyFont="1" applyAlignment="1">
      <alignment vertical="center"/>
    </xf>
    <xf numFmtId="167" fontId="1" fillId="0" borderId="0" xfId="0" applyNumberFormat="1" applyFont="1"/>
    <xf numFmtId="169" fontId="1" fillId="0" borderId="0" xfId="5" applyNumberFormat="1" applyFont="1"/>
    <xf numFmtId="17" fontId="5" fillId="5" borderId="18" xfId="2" applyNumberFormat="1" applyFont="1" applyFill="1" applyBorder="1" applyAlignment="1">
      <alignment horizontal="left" vertical="center"/>
    </xf>
    <xf numFmtId="17" fontId="5" fillId="5" borderId="19" xfId="2" applyNumberFormat="1" applyFont="1" applyFill="1" applyBorder="1" applyAlignment="1">
      <alignment horizontal="center" vertical="center"/>
    </xf>
    <xf numFmtId="17" fontId="7" fillId="5" borderId="18" xfId="6" applyBorder="1">
      <alignment horizontal="center" vertical="center" wrapText="1"/>
    </xf>
    <xf numFmtId="17" fontId="7" fillId="5" borderId="19" xfId="6" applyBorder="1">
      <alignment horizontal="center" vertical="center" wrapText="1"/>
    </xf>
    <xf numFmtId="169" fontId="29" fillId="4" borderId="18" xfId="3" applyFont="1" applyBorder="1" applyAlignment="1">
      <alignment vertical="center"/>
    </xf>
    <xf numFmtId="169" fontId="29" fillId="4" borderId="25" xfId="3" applyFont="1" applyBorder="1" applyAlignment="1">
      <alignment vertical="center"/>
    </xf>
    <xf numFmtId="167" fontId="29" fillId="4" borderId="26" xfId="3" applyNumberFormat="1" applyFont="1" applyBorder="1" applyAlignment="1">
      <alignment vertical="center"/>
    </xf>
    <xf numFmtId="0" fontId="11" fillId="4" borderId="0" xfId="3" applyNumberFormat="1"/>
    <xf numFmtId="169" fontId="29" fillId="4" borderId="18" xfId="2" applyNumberFormat="1" applyFont="1" applyFill="1" applyBorder="1" applyAlignment="1">
      <alignment vertical="center"/>
    </xf>
    <xf numFmtId="17" fontId="5" fillId="5" borderId="18" xfId="6" applyFont="1" applyBorder="1">
      <alignment horizontal="center" vertical="center" wrapText="1"/>
    </xf>
    <xf numFmtId="17" fontId="5" fillId="5" borderId="19" xfId="6" applyFont="1" applyBorder="1">
      <alignment horizontal="center" vertical="center" wrapText="1"/>
    </xf>
    <xf numFmtId="17" fontId="5" fillId="5" borderId="18" xfId="0" applyNumberFormat="1" applyFont="1" applyFill="1" applyBorder="1" applyAlignment="1">
      <alignment horizontal="center" vertical="center" wrapText="1"/>
    </xf>
    <xf numFmtId="17" fontId="5" fillId="5" borderId="19"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0" fontId="53" fillId="0" borderId="0" xfId="0" applyFont="1"/>
    <xf numFmtId="17" fontId="5" fillId="5" borderId="0" xfId="2" applyNumberFormat="1" applyFont="1" applyFill="1" applyAlignment="1">
      <alignment horizontal="left" vertical="center"/>
    </xf>
    <xf numFmtId="167" fontId="29" fillId="4" borderId="0" xfId="3" applyNumberFormat="1" applyFont="1" applyAlignment="1">
      <alignment vertical="center"/>
    </xf>
    <xf numFmtId="177" fontId="29" fillId="4" borderId="0" xfId="3" applyNumberFormat="1" applyFont="1" applyAlignment="1">
      <alignment vertical="center"/>
    </xf>
    <xf numFmtId="0" fontId="10" fillId="0" borderId="0" xfId="0" applyFont="1" applyAlignment="1">
      <alignment vertical="center"/>
    </xf>
    <xf numFmtId="0" fontId="28" fillId="3" borderId="15" xfId="0" applyFont="1" applyFill="1" applyBorder="1"/>
    <xf numFmtId="0" fontId="28" fillId="3" borderId="16" xfId="0" applyFont="1" applyFill="1" applyBorder="1" applyAlignment="1">
      <alignment horizontal="justify" vertical="center" wrapText="1"/>
    </xf>
    <xf numFmtId="0" fontId="4" fillId="3" borderId="0" xfId="0" applyFont="1" applyFill="1" applyAlignment="1">
      <alignment horizontal="left" vertical="center" wrapText="1"/>
    </xf>
    <xf numFmtId="169" fontId="55" fillId="4" borderId="18" xfId="2" applyNumberFormat="1" applyFont="1" applyFill="1" applyBorder="1" applyAlignment="1">
      <alignment vertical="center"/>
    </xf>
    <xf numFmtId="169" fontId="55" fillId="4" borderId="0" xfId="2" applyNumberFormat="1" applyFont="1" applyFill="1" applyAlignment="1">
      <alignment vertical="center"/>
    </xf>
    <xf numFmtId="165" fontId="56" fillId="3" borderId="1" xfId="0" applyNumberFormat="1" applyFont="1" applyFill="1" applyBorder="1"/>
    <xf numFmtId="165" fontId="56" fillId="2" borderId="1" xfId="1" applyNumberFormat="1" applyFont="1" applyAlignment="1"/>
    <xf numFmtId="165" fontId="56" fillId="3" borderId="1" xfId="1" applyNumberFormat="1" applyFont="1" applyFill="1" applyAlignment="1"/>
    <xf numFmtId="165" fontId="56" fillId="2" borderId="1" xfId="0" applyNumberFormat="1" applyFont="1" applyFill="1" applyBorder="1"/>
    <xf numFmtId="3" fontId="56" fillId="3" borderId="38" xfId="0" applyNumberFormat="1" applyFont="1" applyFill="1" applyBorder="1" applyAlignment="1">
      <alignment vertical="center"/>
    </xf>
    <xf numFmtId="3" fontId="56" fillId="2" borderId="1" xfId="1" applyFont="1">
      <alignment vertical="center"/>
    </xf>
    <xf numFmtId="3" fontId="56" fillId="3" borderId="21" xfId="2" applyNumberFormat="1" applyFont="1" applyBorder="1" applyAlignment="1">
      <alignment vertical="center"/>
    </xf>
    <xf numFmtId="3" fontId="56" fillId="3" borderId="18" xfId="0" applyNumberFormat="1" applyFont="1" applyFill="1" applyBorder="1" applyAlignment="1">
      <alignment vertical="center"/>
    </xf>
    <xf numFmtId="3" fontId="56" fillId="2" borderId="10" xfId="1" applyFont="1" applyBorder="1">
      <alignment vertical="center"/>
    </xf>
    <xf numFmtId="3" fontId="56" fillId="3" borderId="24" xfId="2" applyNumberFormat="1" applyFont="1" applyBorder="1" applyAlignment="1">
      <alignment vertical="center"/>
    </xf>
    <xf numFmtId="3" fontId="56" fillId="3" borderId="10" xfId="1" applyFont="1" applyFill="1" applyBorder="1">
      <alignment vertical="center"/>
    </xf>
    <xf numFmtId="3" fontId="56" fillId="2" borderId="18" xfId="0" applyNumberFormat="1" applyFont="1" applyFill="1" applyBorder="1" applyAlignment="1">
      <alignment vertical="center"/>
    </xf>
    <xf numFmtId="165" fontId="56" fillId="3" borderId="7" xfId="2" applyNumberFormat="1" applyFont="1" applyBorder="1"/>
    <xf numFmtId="165" fontId="56" fillId="2" borderId="6" xfId="2" applyNumberFormat="1" applyFont="1" applyFill="1" applyBorder="1"/>
    <xf numFmtId="0" fontId="56" fillId="0" borderId="0" xfId="0" applyFont="1"/>
    <xf numFmtId="0" fontId="56" fillId="3" borderId="4" xfId="0" applyFont="1" applyFill="1" applyBorder="1"/>
    <xf numFmtId="3" fontId="56" fillId="0" borderId="0" xfId="0" applyNumberFormat="1" applyFont="1"/>
    <xf numFmtId="165" fontId="56" fillId="2" borderId="9" xfId="5" applyNumberFormat="1" applyFont="1" applyFill="1" applyBorder="1"/>
    <xf numFmtId="0" fontId="57" fillId="0" borderId="0" xfId="0" applyFont="1"/>
    <xf numFmtId="17" fontId="5" fillId="5" borderId="0" xfId="2" applyNumberFormat="1" applyFont="1" applyFill="1" applyAlignment="1">
      <alignment vertical="center"/>
    </xf>
    <xf numFmtId="165" fontId="56" fillId="2" borderId="6" xfId="2" applyNumberFormat="1" applyFont="1" applyFill="1" applyBorder="1" applyAlignment="1"/>
    <xf numFmtId="165" fontId="56" fillId="3" borderId="7" xfId="2" applyNumberFormat="1" applyFont="1" applyBorder="1" applyAlignment="1"/>
    <xf numFmtId="0" fontId="58" fillId="0" borderId="0" xfId="0" applyFont="1" applyAlignment="1">
      <alignment vertical="center"/>
    </xf>
    <xf numFmtId="0" fontId="59" fillId="0" borderId="0" xfId="0" applyFont="1"/>
    <xf numFmtId="3" fontId="56" fillId="3" borderId="39" xfId="2" applyNumberFormat="1" applyFont="1" applyBorder="1" applyAlignment="1">
      <alignment horizontal="center" vertical="center"/>
    </xf>
    <xf numFmtId="169" fontId="55"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29" fillId="4" borderId="0" xfId="3" applyNumberFormat="1" applyFont="1" applyAlignment="1">
      <alignment vertical="center"/>
    </xf>
    <xf numFmtId="165" fontId="3" fillId="0" borderId="0" xfId="0" applyNumberFormat="1" applyFont="1"/>
    <xf numFmtId="169" fontId="55" fillId="4" borderId="18" xfId="3" applyFont="1" applyBorder="1" applyAlignment="1">
      <alignment vertical="center"/>
    </xf>
    <xf numFmtId="169" fontId="55" fillId="4" borderId="0" xfId="3" applyFont="1" applyAlignment="1">
      <alignment vertical="center"/>
    </xf>
    <xf numFmtId="169" fontId="55" fillId="4" borderId="19" xfId="3" applyFont="1" applyBorder="1" applyAlignment="1">
      <alignment vertical="center"/>
    </xf>
    <xf numFmtId="167" fontId="55" fillId="4" borderId="0" xfId="3" applyNumberFormat="1" applyFont="1" applyAlignment="1">
      <alignment vertical="center"/>
    </xf>
    <xf numFmtId="169" fontId="55" fillId="4" borderId="0" xfId="3" applyNumberFormat="1" applyFont="1" applyAlignment="1">
      <alignment vertical="center"/>
    </xf>
    <xf numFmtId="0" fontId="4" fillId="3" borderId="0" xfId="0" applyFont="1" applyFill="1" applyAlignment="1">
      <alignment vertical="center" wrapText="1"/>
    </xf>
    <xf numFmtId="165" fontId="1" fillId="0" borderId="0" xfId="0" applyNumberFormat="1" applyFont="1"/>
    <xf numFmtId="165" fontId="56" fillId="3" borderId="6" xfId="2" applyNumberFormat="1" applyFont="1" applyFill="1" applyBorder="1"/>
    <xf numFmtId="165" fontId="56" fillId="3" borderId="6" xfId="2" applyNumberFormat="1" applyFont="1" applyFill="1" applyBorder="1" applyAlignment="1"/>
    <xf numFmtId="165" fontId="56" fillId="2" borderId="41" xfId="2" applyNumberFormat="1" applyFont="1" applyFill="1" applyBorder="1"/>
    <xf numFmtId="165" fontId="56" fillId="3" borderId="41" xfId="2" applyNumberFormat="1" applyFont="1" applyFill="1" applyBorder="1"/>
    <xf numFmtId="165" fontId="56" fillId="3" borderId="9" xfId="5" applyNumberFormat="1" applyFont="1" applyFill="1" applyBorder="1"/>
    <xf numFmtId="178" fontId="56" fillId="2" borderId="41" xfId="2" applyNumberFormat="1" applyFont="1" applyFill="1" applyBorder="1"/>
    <xf numFmtId="178" fontId="56" fillId="3" borderId="41" xfId="2" applyNumberFormat="1" applyFont="1" applyFill="1" applyBorder="1"/>
    <xf numFmtId="3" fontId="23" fillId="4" borderId="22" xfId="2" applyNumberFormat="1" applyFont="1" applyFill="1" applyBorder="1" applyAlignment="1">
      <alignment horizontal="center" vertical="center"/>
    </xf>
    <xf numFmtId="3" fontId="23" fillId="4" borderId="36" xfId="2" applyNumberFormat="1" applyFont="1" applyFill="1" applyBorder="1" applyAlignment="1">
      <alignment horizontal="center" vertical="center"/>
    </xf>
    <xf numFmtId="3" fontId="24" fillId="4" borderId="36" xfId="2" applyNumberFormat="1" applyFont="1" applyFill="1" applyBorder="1" applyAlignment="1">
      <alignment horizontal="center" vertical="center"/>
    </xf>
    <xf numFmtId="3" fontId="24" fillId="4" borderId="37" xfId="2" applyNumberFormat="1" applyFont="1" applyFill="1" applyBorder="1" applyAlignment="1">
      <alignment horizontal="center"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6" fillId="4" borderId="19" xfId="7" applyNumberFormat="1" applyBorder="1">
      <alignment horizontal="center" vertical="center" wrapText="1"/>
    </xf>
    <xf numFmtId="0" fontId="4" fillId="3" borderId="0" xfId="0" applyFont="1" applyFill="1" applyAlignment="1">
      <alignment horizontal="left" vertical="center" wrapText="1"/>
    </xf>
    <xf numFmtId="17" fontId="6" fillId="4" borderId="18"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9" xfId="0" applyNumberFormat="1" applyFont="1" applyFill="1" applyBorder="1" applyAlignment="1">
      <alignment horizontal="center" vertical="center" wrapText="1"/>
    </xf>
    <xf numFmtId="17" fontId="6" fillId="4" borderId="22" xfId="0" applyNumberFormat="1" applyFont="1" applyFill="1" applyBorder="1" applyAlignment="1">
      <alignment horizontal="center" vertical="center" wrapText="1"/>
    </xf>
    <xf numFmtId="17" fontId="6" fillId="4" borderId="36" xfId="0" applyNumberFormat="1" applyFont="1" applyFill="1" applyBorder="1" applyAlignment="1">
      <alignment horizontal="center" vertical="center" wrapText="1"/>
    </xf>
    <xf numFmtId="17" fontId="2" fillId="4" borderId="36" xfId="0" applyNumberFormat="1" applyFont="1" applyFill="1" applyBorder="1" applyAlignment="1">
      <alignment horizontal="center" vertical="center" wrapText="1"/>
    </xf>
    <xf numFmtId="17" fontId="2" fillId="4" borderId="37" xfId="0" applyNumberFormat="1" applyFont="1" applyFill="1" applyBorder="1" applyAlignment="1">
      <alignment horizontal="center" vertical="center" wrapText="1"/>
    </xf>
    <xf numFmtId="3" fontId="6" fillId="4" borderId="22" xfId="7" applyNumberFormat="1" applyBorder="1">
      <alignment horizontal="center" vertical="center" wrapText="1"/>
    </xf>
    <xf numFmtId="3" fontId="6" fillId="4" borderId="36" xfId="7" applyNumberFormat="1" applyBorder="1">
      <alignment horizontal="center" vertical="center" wrapText="1"/>
    </xf>
    <xf numFmtId="3" fontId="6" fillId="4" borderId="23" xfId="7" applyNumberFormat="1" applyBorder="1">
      <alignment horizontal="center" vertical="center" wrapText="1"/>
    </xf>
    <xf numFmtId="3" fontId="6" fillId="4" borderId="20" xfId="7" applyNumberFormat="1" applyBorder="1">
      <alignment horizontal="center" vertical="center" wrapText="1"/>
    </xf>
    <xf numFmtId="3" fontId="6" fillId="4" borderId="37" xfId="7" applyNumberFormat="1" applyBorder="1">
      <alignment horizontal="center" vertical="center" wrapText="1"/>
    </xf>
    <xf numFmtId="3" fontId="6" fillId="4" borderId="14" xfId="7" applyNumberFormat="1" applyBorder="1">
      <alignment horizontal="center" vertical="center" wrapText="1"/>
    </xf>
    <xf numFmtId="3" fontId="6" fillId="4" borderId="17" xfId="7" applyNumberFormat="1" applyBorder="1">
      <alignment horizontal="center" vertical="center" wrapText="1"/>
    </xf>
  </cellXfs>
  <cellStyles count="52777">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2 4" xfId="52771" xr:uid="{0BBB1DE9-4F84-4873-9C1D-C751774B6CFA}"/>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0] 2" xfId="52766" xr:uid="{2614692C-CC7B-4E3F-AFDD-84DDDBF863C1}"/>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19" xfId="52775" xr:uid="{7426FBBE-F1BA-4178-8929-9C36C9580B9D}"/>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3 5" xfId="52768" xr:uid="{6048D06D-5AC4-46DD-BF42-8FD0D76E2031}"/>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0] 2" xfId="52776" xr:uid="{DECD7AF2-5358-48E7-A832-623E021C3021}"/>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2 5" xfId="52770" xr:uid="{EABCD824-A809-45EC-9807-251022500BC7}"/>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 7" xfId="52773" xr:uid="{79FD5DD4-03C0-4546-83D7-88BFB69AD974}"/>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34" xfId="52767" xr:uid="{6F78EC68-DDF9-4056-B059-BE264587DA88}"/>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2 5" xfId="52774" xr:uid="{B67898B9-AD62-48B7-83B0-C25117931BE9}"/>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3 4" xfId="52769" xr:uid="{557169C6-889B-435A-BB48-7454AF1E93F8}"/>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2 4" xfId="52772" xr:uid="{6AA0BAF3-42FD-4B18-BD7A-DA7B36696D03}"/>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2023</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138116</xdr:rowOff>
    </xdr:from>
    <xdr:to>
      <xdr:col>1</xdr:col>
      <xdr:colOff>534792</xdr:colOff>
      <xdr:row>14</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15</xdr:row>
      <xdr:rowOff>147641</xdr:rowOff>
    </xdr:from>
    <xdr:to>
      <xdr:col>1</xdr:col>
      <xdr:colOff>534792</xdr:colOff>
      <xdr:row>15</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16</xdr:row>
      <xdr:rowOff>142878</xdr:rowOff>
    </xdr:from>
    <xdr:to>
      <xdr:col>1</xdr:col>
      <xdr:colOff>534792</xdr:colOff>
      <xdr:row>16</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128591</xdr:rowOff>
    </xdr:from>
    <xdr:to>
      <xdr:col>1</xdr:col>
      <xdr:colOff>534792</xdr:colOff>
      <xdr:row>17</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142879</xdr:rowOff>
    </xdr:from>
    <xdr:to>
      <xdr:col>1</xdr:col>
      <xdr:colOff>534792</xdr:colOff>
      <xdr:row>18</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24</xdr:row>
      <xdr:rowOff>95250</xdr:rowOff>
    </xdr:from>
    <xdr:to>
      <xdr:col>4</xdr:col>
      <xdr:colOff>1873250</xdr:colOff>
      <xdr:row>31</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443686</xdr:colOff>
      <xdr:row>19</xdr:row>
      <xdr:rowOff>123828</xdr:rowOff>
    </xdr:from>
    <xdr:to>
      <xdr:col>1</xdr:col>
      <xdr:colOff>534792</xdr:colOff>
      <xdr:row>19</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20</xdr:row>
      <xdr:rowOff>95253</xdr:rowOff>
    </xdr:from>
    <xdr:to>
      <xdr:col>1</xdr:col>
      <xdr:colOff>525267</xdr:colOff>
      <xdr:row>20</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65809</xdr:colOff>
      <xdr:row>52</xdr:row>
      <xdr:rowOff>65416</xdr:rowOff>
    </xdr:from>
    <xdr:to>
      <xdr:col>8</xdr:col>
      <xdr:colOff>299612</xdr:colOff>
      <xdr:row>63</xdr:row>
      <xdr:rowOff>2796</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41326" y="7142255"/>
          <a:ext cx="7767212" cy="1228454"/>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684855</xdr:colOff>
      <xdr:row>7</xdr:row>
      <xdr:rowOff>123684</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8493781" cy="1532754"/>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7896239" y="6798804"/>
          <a:ext cx="1008454" cy="188533"/>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46160</xdr:colOff>
      <xdr:row>68</xdr:row>
      <xdr:rowOff>156978</xdr:rowOff>
    </xdr:from>
    <xdr:to>
      <xdr:col>9</xdr:col>
      <xdr:colOff>630620</xdr:colOff>
      <xdr:row>75</xdr:row>
      <xdr:rowOff>8636</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24583" y="9696632"/>
          <a:ext cx="7713556" cy="1185158"/>
        </a:xfrm>
        <a:prstGeom prst="rect">
          <a:avLst/>
        </a:prstGeom>
        <a:noFill/>
        <a:ln w="9525">
          <a:noFill/>
          <a:miter lim="800000"/>
          <a:headEnd/>
          <a:tailEnd/>
        </a:ln>
      </xdr:spPr>
    </xdr:pic>
    <xdr:clientData/>
  </xdr:twoCellAnchor>
  <xdr:twoCellAnchor editAs="absolute">
    <xdr:from>
      <xdr:col>4</xdr:col>
      <xdr:colOff>566489</xdr:colOff>
      <xdr:row>70</xdr:row>
      <xdr:rowOff>33100</xdr:rowOff>
    </xdr:from>
    <xdr:to>
      <xdr:col>5</xdr:col>
      <xdr:colOff>658553</xdr:colOff>
      <xdr:row>71</xdr:row>
      <xdr:rowOff>81579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389499</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75416</xdr:colOff>
      <xdr:row>124</xdr:row>
      <xdr:rowOff>52053</xdr:rowOff>
    </xdr:from>
    <xdr:to>
      <xdr:col>9</xdr:col>
      <xdr:colOff>514534</xdr:colOff>
      <xdr:row>130</xdr:row>
      <xdr:rowOff>115505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57356" y="16908079"/>
          <a:ext cx="8002261" cy="1114426"/>
        </a:xfrm>
        <a:prstGeom prst="rect">
          <a:avLst/>
        </a:prstGeom>
        <a:noFill/>
        <a:ln w="9525">
          <a:noFill/>
          <a:miter lim="800000"/>
          <a:headEnd/>
          <a:tailEnd/>
        </a:ln>
      </xdr:spPr>
    </xdr:pic>
    <xdr:clientData/>
  </xdr:twoCellAnchor>
  <xdr:twoCellAnchor editAs="absolute">
    <xdr:from>
      <xdr:col>6</xdr:col>
      <xdr:colOff>24628</xdr:colOff>
      <xdr:row>127</xdr:row>
      <xdr:rowOff>152770</xdr:rowOff>
    </xdr:from>
    <xdr:to>
      <xdr:col>7</xdr:col>
      <xdr:colOff>104146</xdr:colOff>
      <xdr:row>128</xdr:row>
      <xdr:rowOff>178170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228040</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61912</xdr:colOff>
      <xdr:row>28</xdr:row>
      <xdr:rowOff>50792</xdr:rowOff>
    </xdr:from>
    <xdr:to>
      <xdr:col>3</xdr:col>
      <xdr:colOff>5072062</xdr:colOff>
      <xdr:row>36</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25</xdr:row>
      <xdr:rowOff>99146</xdr:rowOff>
    </xdr:from>
    <xdr:to>
      <xdr:col>3</xdr:col>
      <xdr:colOff>2190749</xdr:colOff>
      <xdr:row>27</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4"/>
  <sheetViews>
    <sheetView tabSelected="1" zoomScaleNormal="100" workbookViewId="0">
      <selection activeCell="O2" sqref="O2"/>
    </sheetView>
  </sheetViews>
  <sheetFormatPr baseColWidth="10" defaultColWidth="11.42578125" defaultRowHeight="14.25"/>
  <cols>
    <col min="1" max="1" width="2.42578125" style="9" customWidth="1"/>
    <col min="2" max="2" width="9" style="9" customWidth="1"/>
    <col min="3" max="3" width="70.5703125" style="15" customWidth="1"/>
    <col min="4" max="4" width="6.85546875" style="9" customWidth="1"/>
    <col min="5" max="5" width="70.5703125" style="9" customWidth="1"/>
    <col min="6" max="16384" width="11.42578125" style="9"/>
  </cols>
  <sheetData>
    <row r="1" spans="1:4">
      <c r="A1" s="53"/>
    </row>
    <row r="9" spans="1:4" ht="20.25">
      <c r="D9" s="8"/>
    </row>
    <row r="10" spans="1:4" ht="20.25">
      <c r="D10" s="14"/>
    </row>
    <row r="12" spans="1:4" ht="15">
      <c r="D12" s="12"/>
    </row>
    <row r="13" spans="1:4">
      <c r="D13" s="10"/>
    </row>
    <row r="14" spans="1:4" ht="17.25" customHeight="1" thickBot="1">
      <c r="D14" s="11"/>
    </row>
    <row r="15" spans="1:4" ht="26.25" customHeight="1" thickTop="1" thickBot="1">
      <c r="C15" s="22" t="s">
        <v>27</v>
      </c>
      <c r="D15" s="16"/>
    </row>
    <row r="16" spans="1:4" ht="26.25" customHeight="1" thickTop="1" thickBot="1">
      <c r="C16" s="22" t="s">
        <v>24</v>
      </c>
      <c r="D16" s="16"/>
    </row>
    <row r="17" spans="3:4" ht="26.25" customHeight="1" thickTop="1" thickBot="1">
      <c r="C17" s="22" t="s">
        <v>30</v>
      </c>
      <c r="D17" s="16"/>
    </row>
    <row r="18" spans="3:4" ht="26.25" customHeight="1" thickTop="1" thickBot="1">
      <c r="C18" s="22" t="s">
        <v>25</v>
      </c>
      <c r="D18" s="16"/>
    </row>
    <row r="19" spans="3:4" ht="26.25" customHeight="1" thickTop="1" thickBot="1">
      <c r="C19" s="22" t="s">
        <v>26</v>
      </c>
      <c r="D19" s="16"/>
    </row>
    <row r="20" spans="3:4" ht="26.25" customHeight="1" thickTop="1" thickBot="1">
      <c r="C20" s="22" t="s">
        <v>28</v>
      </c>
      <c r="D20" s="16"/>
    </row>
    <row r="21" spans="3:4" ht="26.25" customHeight="1" thickTop="1" thickBot="1">
      <c r="C21" s="23" t="s">
        <v>29</v>
      </c>
      <c r="D21" s="16"/>
    </row>
    <row r="22" spans="3:4" ht="26.25" customHeight="1" thickTop="1">
      <c r="D22" s="16"/>
    </row>
    <row r="23" spans="3:4" ht="26.25" customHeight="1">
      <c r="D23" s="16"/>
    </row>
    <row r="24" spans="3:4" ht="26.25" customHeight="1">
      <c r="D24" s="16"/>
    </row>
  </sheetData>
  <hyperlinks>
    <hyperlink ref="C16" location="'Ingresos Brutos del Juego'!A1" display="Ingresos Brutos del Juego o Win " xr:uid="{00000000-0004-0000-0000-000000000000}"/>
    <hyperlink ref="C17" location="Impuestos!A1" display="Impuesto Específico al Juego " xr:uid="{00000000-0004-0000-0000-000001000000}"/>
    <hyperlink ref="C18" location="Impuestos!B31" display="   IVA al Juego " xr:uid="{00000000-0004-0000-0000-000002000000}"/>
    <hyperlink ref="C19" location="Visitas!A1" display="   Número de Visitas " xr:uid="{00000000-0004-0000-0000-000003000000}"/>
    <hyperlink ref="C15" location="Visitas!B40" display="   Impuesto por Entradas " xr:uid="{00000000-0004-0000-0000-000004000000}"/>
    <hyperlink ref="C20" location="Visitas!B63" display="   Gasto Promedio por Visita " xr:uid="{00000000-0004-0000-0000-000005000000}"/>
    <hyperlink ref="C21"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3"/>
  <sheetViews>
    <sheetView showGridLines="0" topLeftCell="A7" zoomScaleNormal="100" workbookViewId="0">
      <selection activeCell="L7" sqref="L7"/>
    </sheetView>
  </sheetViews>
  <sheetFormatPr baseColWidth="10" defaultColWidth="11.42578125" defaultRowHeight="9"/>
  <cols>
    <col min="1" max="1" width="4.140625" style="1" customWidth="1"/>
    <col min="2" max="2" width="29.5703125" style="1" customWidth="1"/>
    <col min="3" max="3" width="15.5703125" style="1" customWidth="1"/>
    <col min="4"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11.25">
      <c r="B8" s="92"/>
    </row>
    <row r="9" spans="1:20" ht="22.5" customHeight="1">
      <c r="A9" s="17"/>
      <c r="B9" s="113" t="s">
        <v>100</v>
      </c>
      <c r="C9" s="114"/>
      <c r="D9" s="115"/>
      <c r="E9" s="115"/>
      <c r="F9" s="115"/>
      <c r="G9" s="115"/>
      <c r="H9" s="115"/>
      <c r="I9" s="115"/>
      <c r="J9" s="115"/>
      <c r="K9" s="115"/>
      <c r="L9" s="115"/>
      <c r="M9" s="115"/>
      <c r="N9" s="115"/>
      <c r="O9" s="115"/>
      <c r="P9" s="115"/>
      <c r="Q9" s="116"/>
      <c r="R9" s="2"/>
    </row>
    <row r="10" spans="1:20" ht="11.25">
      <c r="A10" s="17"/>
      <c r="B10" s="46" t="s">
        <v>4</v>
      </c>
      <c r="C10" s="61" t="s">
        <v>36</v>
      </c>
      <c r="D10" s="21" t="s">
        <v>13</v>
      </c>
      <c r="E10" s="21" t="s">
        <v>14</v>
      </c>
      <c r="F10" s="21" t="s">
        <v>15</v>
      </c>
      <c r="G10" s="21" t="s">
        <v>16</v>
      </c>
      <c r="H10" s="21" t="s">
        <v>17</v>
      </c>
      <c r="I10" s="21" t="s">
        <v>18</v>
      </c>
      <c r="J10" s="21" t="s">
        <v>19</v>
      </c>
      <c r="K10" s="21" t="s">
        <v>20</v>
      </c>
      <c r="L10" s="21" t="s">
        <v>21</v>
      </c>
      <c r="M10" s="89" t="s">
        <v>32</v>
      </c>
      <c r="N10" s="89" t="s">
        <v>33</v>
      </c>
      <c r="O10" s="89" t="s">
        <v>34</v>
      </c>
      <c r="P10" s="96" t="s">
        <v>107</v>
      </c>
      <c r="Q10" s="47" t="s">
        <v>11</v>
      </c>
    </row>
    <row r="11" spans="1:20" ht="15" customHeight="1">
      <c r="A11" s="17"/>
      <c r="B11" s="117" t="s">
        <v>84</v>
      </c>
      <c r="C11" s="118"/>
      <c r="D11" s="118"/>
      <c r="E11" s="118"/>
      <c r="F11" s="118"/>
      <c r="G11" s="118"/>
      <c r="H11" s="118"/>
      <c r="I11" s="118"/>
      <c r="J11" s="118"/>
      <c r="K11" s="118"/>
      <c r="L11" s="118"/>
      <c r="M11" s="118"/>
      <c r="N11" s="118"/>
      <c r="O11" s="118"/>
      <c r="P11" s="118"/>
      <c r="Q11" s="119"/>
      <c r="S11" s="45"/>
      <c r="T11" s="44"/>
    </row>
    <row r="12" spans="1:20">
      <c r="A12" s="17"/>
      <c r="B12" s="75" t="s">
        <v>85</v>
      </c>
      <c r="C12" s="83" t="s">
        <v>59</v>
      </c>
      <c r="D12" s="83">
        <v>1241771328.000725</v>
      </c>
      <c r="E12" s="83">
        <v>1117305823.0005791</v>
      </c>
      <c r="F12" s="83"/>
      <c r="G12" s="83"/>
      <c r="H12" s="83"/>
      <c r="I12" s="83"/>
      <c r="J12" s="83"/>
      <c r="K12" s="83"/>
      <c r="L12" s="83"/>
      <c r="M12" s="83"/>
      <c r="N12" s="83"/>
      <c r="O12" s="83"/>
      <c r="P12" s="83">
        <f>SUM(D12:O12)</f>
        <v>2359077151.0013041</v>
      </c>
      <c r="Q12" s="83">
        <f t="shared" ref="Q12:Q33" si="0">P12/$P$42</f>
        <v>2904194.4490967677</v>
      </c>
      <c r="S12" s="45"/>
      <c r="T12" s="44"/>
    </row>
    <row r="13" spans="1:20">
      <c r="A13" s="17"/>
      <c r="B13" s="74" t="s">
        <v>55</v>
      </c>
      <c r="C13" s="82" t="s">
        <v>37</v>
      </c>
      <c r="D13" s="106">
        <v>1065677715.001235</v>
      </c>
      <c r="E13" s="106">
        <v>849964958.00109375</v>
      </c>
      <c r="F13" s="106"/>
      <c r="G13" s="106"/>
      <c r="H13" s="106"/>
      <c r="I13" s="106"/>
      <c r="J13" s="106"/>
      <c r="K13" s="106"/>
      <c r="L13" s="106"/>
      <c r="M13" s="106"/>
      <c r="N13" s="106"/>
      <c r="O13" s="106"/>
      <c r="P13" s="106">
        <f t="shared" ref="P13:P33" si="1">SUM(D13:O13)</f>
        <v>1915642673.0023289</v>
      </c>
      <c r="Q13" s="106">
        <f t="shared" si="0"/>
        <v>2358294.5623566774</v>
      </c>
      <c r="S13" s="45"/>
      <c r="T13" s="44"/>
    </row>
    <row r="14" spans="1:20" s="3" customFormat="1">
      <c r="A14" s="17"/>
      <c r="B14" s="75" t="s">
        <v>1</v>
      </c>
      <c r="C14" s="83" t="s">
        <v>38</v>
      </c>
      <c r="D14" s="83">
        <v>2694185503.0023012</v>
      </c>
      <c r="E14" s="83">
        <v>2300098223.0020161</v>
      </c>
      <c r="F14" s="83"/>
      <c r="G14" s="83"/>
      <c r="H14" s="83"/>
      <c r="I14" s="83"/>
      <c r="J14" s="83"/>
      <c r="K14" s="83"/>
      <c r="L14" s="83"/>
      <c r="M14" s="83"/>
      <c r="N14" s="83"/>
      <c r="O14" s="83"/>
      <c r="P14" s="83">
        <f t="shared" si="1"/>
        <v>4994283726.0043173</v>
      </c>
      <c r="Q14" s="83">
        <f t="shared" si="0"/>
        <v>6148324.1733402899</v>
      </c>
      <c r="S14" s="45"/>
      <c r="T14" s="44"/>
    </row>
    <row r="15" spans="1:20" s="3" customFormat="1">
      <c r="A15" s="17"/>
      <c r="B15" s="76" t="s">
        <v>35</v>
      </c>
      <c r="C15" s="82" t="s">
        <v>39</v>
      </c>
      <c r="D15" s="106">
        <v>1274831553.001632</v>
      </c>
      <c r="E15" s="106">
        <v>1089974883.0012081</v>
      </c>
      <c r="F15" s="106"/>
      <c r="G15" s="106"/>
      <c r="H15" s="106"/>
      <c r="I15" s="106"/>
      <c r="J15" s="106"/>
      <c r="K15" s="106"/>
      <c r="L15" s="106"/>
      <c r="M15" s="106"/>
      <c r="N15" s="106"/>
      <c r="O15" s="106"/>
      <c r="P15" s="106">
        <f t="shared" si="1"/>
        <v>2364806436.00284</v>
      </c>
      <c r="Q15" s="106">
        <f t="shared" si="0"/>
        <v>2911247.6129543767</v>
      </c>
      <c r="S15" s="45"/>
      <c r="T15" s="44"/>
    </row>
    <row r="16" spans="1:20" s="3" customFormat="1">
      <c r="A16" s="17"/>
      <c r="B16" s="75" t="s">
        <v>71</v>
      </c>
      <c r="C16" s="83" t="s">
        <v>72</v>
      </c>
      <c r="D16" s="83">
        <v>410973158.00037807</v>
      </c>
      <c r="E16" s="83">
        <v>471141901.00043029</v>
      </c>
      <c r="F16" s="83"/>
      <c r="G16" s="83"/>
      <c r="H16" s="83"/>
      <c r="I16" s="83"/>
      <c r="J16" s="83"/>
      <c r="K16" s="83"/>
      <c r="L16" s="83"/>
      <c r="M16" s="83"/>
      <c r="N16" s="83"/>
      <c r="O16" s="83"/>
      <c r="P16" s="83">
        <f t="shared" si="1"/>
        <v>882115059.00080836</v>
      </c>
      <c r="Q16" s="83">
        <f t="shared" si="0"/>
        <v>1085947.3827413621</v>
      </c>
      <c r="S16" s="45"/>
      <c r="T16" s="44"/>
    </row>
    <row r="17" spans="1:20" s="3" customFormat="1">
      <c r="A17" s="17"/>
      <c r="B17" s="76" t="s">
        <v>93</v>
      </c>
      <c r="C17" s="82" t="s">
        <v>62</v>
      </c>
      <c r="D17" s="106">
        <v>3436955486.0014548</v>
      </c>
      <c r="E17" s="106">
        <v>3452129639.0016441</v>
      </c>
      <c r="F17" s="106"/>
      <c r="G17" s="106"/>
      <c r="H17" s="106"/>
      <c r="I17" s="106"/>
      <c r="J17" s="106"/>
      <c r="K17" s="106"/>
      <c r="L17" s="106"/>
      <c r="M17" s="106"/>
      <c r="N17" s="106"/>
      <c r="O17" s="106"/>
      <c r="P17" s="106">
        <f t="shared" si="1"/>
        <v>6889085125.0030994</v>
      </c>
      <c r="Q17" s="106">
        <f t="shared" si="0"/>
        <v>8480961.6213259883</v>
      </c>
      <c r="S17" s="45"/>
      <c r="T17" s="44"/>
    </row>
    <row r="18" spans="1:20" s="3" customFormat="1">
      <c r="A18" s="17"/>
      <c r="B18" s="75" t="s">
        <v>12</v>
      </c>
      <c r="C18" s="83" t="s">
        <v>40</v>
      </c>
      <c r="D18" s="83">
        <v>904407218.00067329</v>
      </c>
      <c r="E18" s="83">
        <v>940334174.00069571</v>
      </c>
      <c r="F18" s="83"/>
      <c r="G18" s="83"/>
      <c r="H18" s="83"/>
      <c r="I18" s="83"/>
      <c r="J18" s="83"/>
      <c r="K18" s="83"/>
      <c r="L18" s="83"/>
      <c r="M18" s="83"/>
      <c r="N18" s="83"/>
      <c r="O18" s="83"/>
      <c r="P18" s="83">
        <f t="shared" si="1"/>
        <v>1844741392.001369</v>
      </c>
      <c r="Q18" s="83">
        <f t="shared" si="0"/>
        <v>2271009.9618384452</v>
      </c>
      <c r="S18" s="45"/>
      <c r="T18" s="44"/>
    </row>
    <row r="19" spans="1:20" s="3" customFormat="1">
      <c r="A19" s="17"/>
      <c r="B19" s="76" t="s">
        <v>95</v>
      </c>
      <c r="C19" s="82" t="s">
        <v>63</v>
      </c>
      <c r="D19" s="106">
        <v>5773124465.0030842</v>
      </c>
      <c r="E19" s="106">
        <v>5723735833.0031176</v>
      </c>
      <c r="F19" s="106"/>
      <c r="G19" s="106"/>
      <c r="H19" s="106"/>
      <c r="I19" s="106"/>
      <c r="J19" s="106"/>
      <c r="K19" s="106"/>
      <c r="L19" s="106"/>
      <c r="M19" s="106"/>
      <c r="N19" s="106"/>
      <c r="O19" s="106"/>
      <c r="P19" s="106">
        <f t="shared" si="1"/>
        <v>11496860298.006203</v>
      </c>
      <c r="Q19" s="106">
        <f t="shared" si="0"/>
        <v>14153465.835290167</v>
      </c>
      <c r="S19" s="45"/>
      <c r="T19" s="44"/>
    </row>
    <row r="20" spans="1:20" s="3" customFormat="1">
      <c r="A20" s="17"/>
      <c r="B20" s="75" t="s">
        <v>88</v>
      </c>
      <c r="C20" s="83" t="s">
        <v>41</v>
      </c>
      <c r="D20" s="83">
        <v>3223898751.0026808</v>
      </c>
      <c r="E20" s="83">
        <v>2661526326.0029411</v>
      </c>
      <c r="F20" s="83"/>
      <c r="G20" s="83"/>
      <c r="H20" s="83"/>
      <c r="I20" s="83"/>
      <c r="J20" s="83"/>
      <c r="K20" s="83"/>
      <c r="L20" s="83"/>
      <c r="M20" s="83"/>
      <c r="N20" s="83"/>
      <c r="O20" s="83"/>
      <c r="P20" s="83">
        <f t="shared" si="1"/>
        <v>5885425077.0056219</v>
      </c>
      <c r="Q20" s="83">
        <f t="shared" si="0"/>
        <v>7245383.5738097038</v>
      </c>
      <c r="S20" s="45"/>
      <c r="T20" s="44"/>
    </row>
    <row r="21" spans="1:20" s="3" customFormat="1">
      <c r="A21" s="17"/>
      <c r="B21" s="76" t="s">
        <v>56</v>
      </c>
      <c r="C21" s="82" t="s">
        <v>42</v>
      </c>
      <c r="D21" s="106">
        <v>10006245166.006861</v>
      </c>
      <c r="E21" s="106">
        <v>9050853391.0068092</v>
      </c>
      <c r="F21" s="106"/>
      <c r="G21" s="106"/>
      <c r="H21" s="106"/>
      <c r="I21" s="106"/>
      <c r="J21" s="106"/>
      <c r="K21" s="106"/>
      <c r="L21" s="106"/>
      <c r="M21" s="106"/>
      <c r="N21" s="106"/>
      <c r="O21" s="106"/>
      <c r="P21" s="106">
        <f t="shared" si="1"/>
        <v>19057098557.013672</v>
      </c>
      <c r="Q21" s="106">
        <f t="shared" si="0"/>
        <v>23460665.464746613</v>
      </c>
      <c r="S21" s="45"/>
      <c r="T21" s="44"/>
    </row>
    <row r="22" spans="1:20" s="3" customFormat="1">
      <c r="A22" s="17"/>
      <c r="B22" s="75" t="s">
        <v>2</v>
      </c>
      <c r="C22" s="83" t="s">
        <v>43</v>
      </c>
      <c r="D22" s="83">
        <v>689270743.00132084</v>
      </c>
      <c r="E22" s="83">
        <v>626182052.00093389</v>
      </c>
      <c r="F22" s="83"/>
      <c r="G22" s="83"/>
      <c r="H22" s="83"/>
      <c r="I22" s="83"/>
      <c r="J22" s="83"/>
      <c r="K22" s="83"/>
      <c r="L22" s="83"/>
      <c r="M22" s="83"/>
      <c r="N22" s="83"/>
      <c r="O22" s="83"/>
      <c r="P22" s="83">
        <f t="shared" si="1"/>
        <v>1315452795.0022547</v>
      </c>
      <c r="Q22" s="83">
        <f t="shared" si="0"/>
        <v>1619417.4504521172</v>
      </c>
      <c r="S22" s="45"/>
      <c r="T22" s="44"/>
    </row>
    <row r="23" spans="1:20" s="3" customFormat="1">
      <c r="A23" s="17"/>
      <c r="B23" s="76" t="s">
        <v>3</v>
      </c>
      <c r="C23" s="82" t="s">
        <v>44</v>
      </c>
      <c r="D23" s="106">
        <v>838603241</v>
      </c>
      <c r="E23" s="106">
        <v>819512589</v>
      </c>
      <c r="F23" s="106"/>
      <c r="G23" s="106"/>
      <c r="H23" s="106"/>
      <c r="I23" s="106"/>
      <c r="J23" s="106"/>
      <c r="K23" s="106"/>
      <c r="L23" s="106"/>
      <c r="M23" s="106"/>
      <c r="N23" s="106"/>
      <c r="O23" s="106"/>
      <c r="P23" s="106">
        <f t="shared" si="1"/>
        <v>1658115830</v>
      </c>
      <c r="Q23" s="106">
        <f t="shared" si="0"/>
        <v>2041260.4087159918</v>
      </c>
      <c r="S23" s="45"/>
      <c r="T23" s="44"/>
    </row>
    <row r="24" spans="1:20" s="3" customFormat="1">
      <c r="A24" s="17"/>
      <c r="B24" s="75" t="s">
        <v>86</v>
      </c>
      <c r="C24" s="83" t="s">
        <v>87</v>
      </c>
      <c r="D24" s="83">
        <v>966181335.00092661</v>
      </c>
      <c r="E24" s="83">
        <v>829398102.0007093</v>
      </c>
      <c r="F24" s="83"/>
      <c r="G24" s="83"/>
      <c r="H24" s="83"/>
      <c r="I24" s="83"/>
      <c r="J24" s="83"/>
      <c r="K24" s="83"/>
      <c r="L24" s="83"/>
      <c r="M24" s="83"/>
      <c r="N24" s="83"/>
      <c r="O24" s="83"/>
      <c r="P24" s="83">
        <f t="shared" si="1"/>
        <v>1795579437.001636</v>
      </c>
      <c r="Q24" s="83">
        <f t="shared" si="0"/>
        <v>2210488.0425971146</v>
      </c>
      <c r="S24" s="45"/>
      <c r="T24" s="44"/>
    </row>
    <row r="25" spans="1:20" s="3" customFormat="1">
      <c r="A25" s="17"/>
      <c r="B25" s="76" t="s">
        <v>57</v>
      </c>
      <c r="C25" s="82" t="s">
        <v>45</v>
      </c>
      <c r="D25" s="106">
        <v>3681847054.0026212</v>
      </c>
      <c r="E25" s="106">
        <v>3551592431.0022569</v>
      </c>
      <c r="F25" s="106"/>
      <c r="G25" s="106"/>
      <c r="H25" s="106"/>
      <c r="I25" s="106"/>
      <c r="J25" s="106"/>
      <c r="K25" s="106"/>
      <c r="L25" s="106"/>
      <c r="M25" s="106"/>
      <c r="N25" s="106"/>
      <c r="O25" s="106"/>
      <c r="P25" s="106">
        <f t="shared" si="1"/>
        <v>7233439485.004878</v>
      </c>
      <c r="Q25" s="106">
        <f t="shared" si="0"/>
        <v>8904886.7228916399</v>
      </c>
      <c r="S25" s="45"/>
      <c r="T25" s="44"/>
    </row>
    <row r="26" spans="1:20" s="3" customFormat="1">
      <c r="A26" s="17"/>
      <c r="B26" s="75" t="s">
        <v>5</v>
      </c>
      <c r="C26" s="83" t="s">
        <v>46</v>
      </c>
      <c r="D26" s="83">
        <v>555473813.0003891</v>
      </c>
      <c r="E26" s="83">
        <v>616423296.00034332</v>
      </c>
      <c r="F26" s="83"/>
      <c r="G26" s="83"/>
      <c r="H26" s="83"/>
      <c r="I26" s="83"/>
      <c r="J26" s="83"/>
      <c r="K26" s="83"/>
      <c r="L26" s="83"/>
      <c r="M26" s="83"/>
      <c r="N26" s="83"/>
      <c r="O26" s="83"/>
      <c r="P26" s="83">
        <f t="shared" si="1"/>
        <v>1171897109.0007324</v>
      </c>
      <c r="Q26" s="83">
        <f t="shared" si="0"/>
        <v>1442690.0270844914</v>
      </c>
      <c r="S26" s="45"/>
      <c r="T26" s="44"/>
    </row>
    <row r="27" spans="1:20" s="3" customFormat="1">
      <c r="A27" s="17"/>
      <c r="B27" s="76" t="s">
        <v>6</v>
      </c>
      <c r="C27" s="82" t="s">
        <v>47</v>
      </c>
      <c r="D27" s="106">
        <v>1938941102.0008161</v>
      </c>
      <c r="E27" s="106">
        <v>1645907745.000742</v>
      </c>
      <c r="F27" s="106"/>
      <c r="G27" s="106"/>
      <c r="H27" s="106"/>
      <c r="I27" s="106"/>
      <c r="J27" s="106"/>
      <c r="K27" s="106"/>
      <c r="L27" s="106"/>
      <c r="M27" s="106"/>
      <c r="N27" s="106"/>
      <c r="O27" s="106"/>
      <c r="P27" s="106">
        <f t="shared" si="1"/>
        <v>3584848847.0015583</v>
      </c>
      <c r="Q27" s="106">
        <f t="shared" si="0"/>
        <v>4413207.9859676948</v>
      </c>
      <c r="S27" s="45"/>
      <c r="T27" s="44"/>
    </row>
    <row r="28" spans="1:20" s="3" customFormat="1">
      <c r="A28" s="17"/>
      <c r="B28" s="75" t="s">
        <v>97</v>
      </c>
      <c r="C28" s="83" t="s">
        <v>64</v>
      </c>
      <c r="D28" s="83">
        <v>2353848284.0015702</v>
      </c>
      <c r="E28" s="83">
        <v>2846024814.0016761</v>
      </c>
      <c r="F28" s="83"/>
      <c r="G28" s="83"/>
      <c r="H28" s="83"/>
      <c r="I28" s="83"/>
      <c r="J28" s="83"/>
      <c r="K28" s="83"/>
      <c r="L28" s="83"/>
      <c r="M28" s="83"/>
      <c r="N28" s="83"/>
      <c r="O28" s="83"/>
      <c r="P28" s="83">
        <f t="shared" si="1"/>
        <v>5199873098.0032463</v>
      </c>
      <c r="Q28" s="83">
        <f t="shared" si="0"/>
        <v>6401419.5469694035</v>
      </c>
      <c r="S28" s="45"/>
      <c r="T28" s="44"/>
    </row>
    <row r="29" spans="1:20" s="3" customFormat="1">
      <c r="A29" s="17"/>
      <c r="B29" s="76" t="s">
        <v>7</v>
      </c>
      <c r="C29" s="82" t="s">
        <v>48</v>
      </c>
      <c r="D29" s="106">
        <v>1219439989.0005779</v>
      </c>
      <c r="E29" s="106">
        <v>1210022646.0006089</v>
      </c>
      <c r="F29" s="106"/>
      <c r="G29" s="106"/>
      <c r="H29" s="106"/>
      <c r="I29" s="106"/>
      <c r="J29" s="106"/>
      <c r="K29" s="106"/>
      <c r="L29" s="106"/>
      <c r="M29" s="106"/>
      <c r="N29" s="106"/>
      <c r="O29" s="106"/>
      <c r="P29" s="106">
        <f t="shared" si="1"/>
        <v>2429462635.0011868</v>
      </c>
      <c r="Q29" s="106">
        <f t="shared" si="0"/>
        <v>2990844.0662331493</v>
      </c>
      <c r="S29" s="45"/>
      <c r="T29" s="44"/>
    </row>
    <row r="30" spans="1:20" s="3" customFormat="1">
      <c r="A30" s="17"/>
      <c r="B30" s="75" t="s">
        <v>58</v>
      </c>
      <c r="C30" s="83" t="s">
        <v>49</v>
      </c>
      <c r="D30" s="83">
        <v>1001801594.0004669</v>
      </c>
      <c r="E30" s="83">
        <v>991878103.00041223</v>
      </c>
      <c r="F30" s="83"/>
      <c r="G30" s="83"/>
      <c r="H30" s="83"/>
      <c r="I30" s="83"/>
      <c r="J30" s="83"/>
      <c r="K30" s="83"/>
      <c r="L30" s="83"/>
      <c r="M30" s="83"/>
      <c r="N30" s="83"/>
      <c r="O30" s="83"/>
      <c r="P30" s="83">
        <f t="shared" si="1"/>
        <v>1993679697.0008793</v>
      </c>
      <c r="Q30" s="83">
        <f t="shared" si="0"/>
        <v>2454363.7781618605</v>
      </c>
      <c r="S30" s="45"/>
      <c r="T30" s="44"/>
    </row>
    <row r="31" spans="1:20" s="3" customFormat="1">
      <c r="A31" s="17"/>
      <c r="B31" s="76" t="s">
        <v>53</v>
      </c>
      <c r="C31" s="82" t="s">
        <v>54</v>
      </c>
      <c r="D31" s="106">
        <v>412437822.00034189</v>
      </c>
      <c r="E31" s="106">
        <v>422050263.0003401</v>
      </c>
      <c r="F31" s="106"/>
      <c r="G31" s="106"/>
      <c r="H31" s="106"/>
      <c r="I31" s="106"/>
      <c r="J31" s="106"/>
      <c r="K31" s="106"/>
      <c r="L31" s="106"/>
      <c r="M31" s="106"/>
      <c r="N31" s="106"/>
      <c r="O31" s="106"/>
      <c r="P31" s="106">
        <f t="shared" si="1"/>
        <v>834488085.000682</v>
      </c>
      <c r="Q31" s="106">
        <f t="shared" si="0"/>
        <v>1027315.1360343248</v>
      </c>
      <c r="S31" s="45"/>
      <c r="T31" s="44"/>
    </row>
    <row r="32" spans="1:20" s="3" customFormat="1">
      <c r="A32" s="17"/>
      <c r="B32" s="75" t="s">
        <v>51</v>
      </c>
      <c r="C32" s="83" t="s">
        <v>52</v>
      </c>
      <c r="D32" s="83">
        <v>414294268.00032318</v>
      </c>
      <c r="E32" s="83">
        <v>384790753.00021797</v>
      </c>
      <c r="F32" s="83"/>
      <c r="G32" s="83"/>
      <c r="H32" s="83"/>
      <c r="I32" s="83"/>
      <c r="J32" s="83"/>
      <c r="K32" s="83"/>
      <c r="L32" s="83"/>
      <c r="M32" s="83"/>
      <c r="N32" s="83"/>
      <c r="O32" s="83"/>
      <c r="P32" s="83">
        <f t="shared" si="1"/>
        <v>799085021.00054121</v>
      </c>
      <c r="Q32" s="83">
        <f t="shared" si="0"/>
        <v>983731.40588519175</v>
      </c>
      <c r="S32" s="45"/>
      <c r="T32" s="44"/>
    </row>
    <row r="33" spans="1:20" s="3" customFormat="1">
      <c r="A33" s="17"/>
      <c r="B33" s="76" t="s">
        <v>8</v>
      </c>
      <c r="C33" s="82" t="s">
        <v>50</v>
      </c>
      <c r="D33" s="106">
        <v>1887954827.0014701</v>
      </c>
      <c r="E33" s="106">
        <v>1661447786.001606</v>
      </c>
      <c r="F33" s="106"/>
      <c r="G33" s="106"/>
      <c r="H33" s="106"/>
      <c r="I33" s="106"/>
      <c r="J33" s="106"/>
      <c r="K33" s="106"/>
      <c r="L33" s="106"/>
      <c r="M33" s="106"/>
      <c r="N33" s="106"/>
      <c r="O33" s="106"/>
      <c r="P33" s="106">
        <f t="shared" si="1"/>
        <v>3549402613.0030761</v>
      </c>
      <c r="Q33" s="106">
        <f t="shared" si="0"/>
        <v>4369571.1104309689</v>
      </c>
      <c r="S33" s="45"/>
      <c r="T33" s="44"/>
    </row>
    <row r="34" spans="1:20" ht="15">
      <c r="A34" s="17"/>
      <c r="B34" s="117" t="s">
        <v>70</v>
      </c>
      <c r="C34" s="118"/>
      <c r="D34" s="118"/>
      <c r="E34" s="118"/>
      <c r="F34" s="118"/>
      <c r="G34" s="118"/>
      <c r="H34" s="118"/>
      <c r="I34" s="118"/>
      <c r="J34" s="118"/>
      <c r="K34" s="118"/>
      <c r="L34" s="118"/>
      <c r="M34" s="118"/>
      <c r="N34" s="118"/>
      <c r="O34" s="118"/>
      <c r="P34" s="118"/>
      <c r="Q34" s="119"/>
    </row>
    <row r="35" spans="1:20" s="3" customFormat="1">
      <c r="A35" s="17"/>
      <c r="B35" s="78" t="s">
        <v>61</v>
      </c>
      <c r="C35" s="83" t="s">
        <v>61</v>
      </c>
      <c r="D35" s="83">
        <v>1657403350</v>
      </c>
      <c r="E35" s="83">
        <v>1610371857</v>
      </c>
      <c r="F35" s="83"/>
      <c r="G35" s="83"/>
      <c r="H35" s="83"/>
      <c r="I35" s="83"/>
      <c r="J35" s="83"/>
      <c r="K35" s="83"/>
      <c r="L35" s="83"/>
      <c r="M35" s="90"/>
      <c r="N35" s="90"/>
      <c r="O35" s="90"/>
      <c r="P35" s="90">
        <f t="shared" ref="P35:P37" si="2">SUM(D35:O35)</f>
        <v>3267775207</v>
      </c>
      <c r="Q35" s="90">
        <f>P35/$P$42</f>
        <v>4022867.4221346797</v>
      </c>
      <c r="S35" s="45"/>
      <c r="T35" s="44"/>
    </row>
    <row r="36" spans="1:20" s="3" customFormat="1">
      <c r="A36" s="17"/>
      <c r="B36" s="79" t="s">
        <v>66</v>
      </c>
      <c r="C36" s="82" t="s">
        <v>66</v>
      </c>
      <c r="D36" s="82">
        <v>1760496308</v>
      </c>
      <c r="E36" s="82">
        <v>1639289384</v>
      </c>
      <c r="F36" s="82"/>
      <c r="G36" s="82"/>
      <c r="H36" s="82"/>
      <c r="I36" s="82"/>
      <c r="J36" s="82"/>
      <c r="K36" s="82"/>
      <c r="L36" s="82"/>
      <c r="M36" s="91"/>
      <c r="N36" s="94"/>
      <c r="O36" s="91"/>
      <c r="P36" s="107">
        <f t="shared" si="2"/>
        <v>3399785692</v>
      </c>
      <c r="Q36" s="107">
        <f>P36/$P$42</f>
        <v>4185381.8687676969</v>
      </c>
      <c r="S36" s="45"/>
      <c r="T36" s="44"/>
    </row>
    <row r="37" spans="1:20" s="3" customFormat="1">
      <c r="A37" s="17"/>
      <c r="B37" s="78" t="s">
        <v>68</v>
      </c>
      <c r="C37" s="83" t="s">
        <v>68</v>
      </c>
      <c r="D37" s="83">
        <v>173538356</v>
      </c>
      <c r="E37" s="83">
        <v>161309744</v>
      </c>
      <c r="F37" s="83"/>
      <c r="G37" s="83"/>
      <c r="H37" s="83"/>
      <c r="I37" s="83"/>
      <c r="J37" s="83"/>
      <c r="K37" s="83"/>
      <c r="L37" s="83"/>
      <c r="M37" s="90"/>
      <c r="N37" s="90"/>
      <c r="O37" s="90"/>
      <c r="P37" s="90">
        <f t="shared" si="2"/>
        <v>334848100</v>
      </c>
      <c r="Q37" s="90">
        <f>P37/$P$42</f>
        <v>412222.20854364155</v>
      </c>
      <c r="S37" s="45"/>
      <c r="T37" s="44"/>
    </row>
    <row r="38" spans="1:20">
      <c r="B38" s="54" t="s">
        <v>90</v>
      </c>
      <c r="C38" s="39"/>
      <c r="D38" s="39">
        <f t="shared" ref="D38:Q38" si="3">SUM(D12:D33)</f>
        <v>45992164415.031853</v>
      </c>
      <c r="E38" s="39">
        <f t="shared" si="3"/>
        <v>43262295731.030396</v>
      </c>
      <c r="F38" s="39">
        <f t="shared" si="3"/>
        <v>0</v>
      </c>
      <c r="G38" s="39">
        <f t="shared" si="3"/>
        <v>0</v>
      </c>
      <c r="H38" s="39">
        <f t="shared" si="3"/>
        <v>0</v>
      </c>
      <c r="I38" s="39">
        <f t="shared" si="3"/>
        <v>0</v>
      </c>
      <c r="J38" s="39">
        <f t="shared" si="3"/>
        <v>0</v>
      </c>
      <c r="K38" s="39">
        <f t="shared" si="3"/>
        <v>0</v>
      </c>
      <c r="L38" s="39">
        <f t="shared" si="3"/>
        <v>0</v>
      </c>
      <c r="M38" s="39">
        <f t="shared" si="3"/>
        <v>0</v>
      </c>
      <c r="N38" s="39">
        <f t="shared" si="3"/>
        <v>0</v>
      </c>
      <c r="O38" s="39">
        <f t="shared" si="3"/>
        <v>0</v>
      </c>
      <c r="P38" s="39">
        <f t="shared" si="3"/>
        <v>89254460146.062256</v>
      </c>
      <c r="Q38" s="39">
        <f t="shared" si="3"/>
        <v>109878690.31892432</v>
      </c>
    </row>
    <row r="39" spans="1:20">
      <c r="B39" s="54" t="s">
        <v>91</v>
      </c>
      <c r="C39" s="39"/>
      <c r="D39" s="39">
        <f t="shared" ref="D39:O39" si="4">SUM(D35:D37)</f>
        <v>3591438014</v>
      </c>
      <c r="E39" s="39">
        <f t="shared" si="4"/>
        <v>3410970985</v>
      </c>
      <c r="F39" s="39">
        <f t="shared" si="4"/>
        <v>0</v>
      </c>
      <c r="G39" s="39">
        <f t="shared" si="4"/>
        <v>0</v>
      </c>
      <c r="H39" s="39">
        <f t="shared" si="4"/>
        <v>0</v>
      </c>
      <c r="I39" s="39">
        <f t="shared" si="4"/>
        <v>0</v>
      </c>
      <c r="J39" s="39">
        <f t="shared" si="4"/>
        <v>0</v>
      </c>
      <c r="K39" s="39">
        <f t="shared" si="4"/>
        <v>0</v>
      </c>
      <c r="L39" s="39">
        <f t="shared" si="4"/>
        <v>0</v>
      </c>
      <c r="M39" s="39">
        <f t="shared" si="4"/>
        <v>0</v>
      </c>
      <c r="N39" s="39">
        <f t="shared" si="4"/>
        <v>0</v>
      </c>
      <c r="O39" s="39">
        <f t="shared" si="4"/>
        <v>0</v>
      </c>
      <c r="P39" s="39">
        <f>SUM(D39:O39)</f>
        <v>7002408999</v>
      </c>
      <c r="Q39" s="39">
        <f>SUM(Q35:Q37)</f>
        <v>8620471.4994460177</v>
      </c>
    </row>
    <row r="40" spans="1:20" s="60" customFormat="1">
      <c r="B40" s="68" t="s">
        <v>69</v>
      </c>
      <c r="C40" s="69"/>
      <c r="D40" s="69">
        <f>SUM(D38:D39)</f>
        <v>49583602429.031853</v>
      </c>
      <c r="E40" s="69">
        <f t="shared" ref="E40:P40" si="5">SUM(E38:E39)</f>
        <v>46673266716.030396</v>
      </c>
      <c r="F40" s="69">
        <f t="shared" si="5"/>
        <v>0</v>
      </c>
      <c r="G40" s="69">
        <f t="shared" si="5"/>
        <v>0</v>
      </c>
      <c r="H40" s="69">
        <f t="shared" si="5"/>
        <v>0</v>
      </c>
      <c r="I40" s="69">
        <f t="shared" si="5"/>
        <v>0</v>
      </c>
      <c r="J40" s="69">
        <f t="shared" si="5"/>
        <v>0</v>
      </c>
      <c r="K40" s="69">
        <f t="shared" si="5"/>
        <v>0</v>
      </c>
      <c r="L40" s="69">
        <f t="shared" si="5"/>
        <v>0</v>
      </c>
      <c r="M40" s="69">
        <f t="shared" si="5"/>
        <v>0</v>
      </c>
      <c r="N40" s="69">
        <f t="shared" si="5"/>
        <v>0</v>
      </c>
      <c r="O40" s="69">
        <f t="shared" si="5"/>
        <v>0</v>
      </c>
      <c r="P40" s="69">
        <f t="shared" si="5"/>
        <v>96256869145.062256</v>
      </c>
      <c r="Q40" s="69">
        <f>SUM(Q38:Q39)</f>
        <v>118499161.81837034</v>
      </c>
    </row>
    <row r="41" spans="1:20" s="60" customFormat="1">
      <c r="B41" s="95" t="s">
        <v>108</v>
      </c>
      <c r="C41" s="69"/>
      <c r="D41" s="69">
        <f>D40/D42</f>
        <v>60003875.437509805</v>
      </c>
      <c r="E41" s="69">
        <f>E40/E42</f>
        <v>58468752.932666548</v>
      </c>
      <c r="F41" s="69"/>
      <c r="G41" s="69"/>
      <c r="H41" s="69"/>
      <c r="I41" s="69"/>
      <c r="J41" s="69"/>
      <c r="K41" s="69"/>
      <c r="L41" s="69"/>
      <c r="M41" s="69"/>
      <c r="N41" s="69"/>
      <c r="O41" s="69"/>
      <c r="P41" s="69">
        <f t="shared" ref="P41" si="6">P40/P42</f>
        <v>118499161.81837039</v>
      </c>
      <c r="Q41" s="69"/>
    </row>
    <row r="42" spans="1:20" s="60" customFormat="1">
      <c r="B42" s="43" t="s">
        <v>10</v>
      </c>
      <c r="C42" s="69"/>
      <c r="D42" s="62">
        <v>826.34</v>
      </c>
      <c r="E42" s="62">
        <v>798.26</v>
      </c>
      <c r="F42" s="62"/>
      <c r="G42" s="62"/>
      <c r="H42" s="62"/>
      <c r="I42" s="62"/>
      <c r="J42" s="62"/>
      <c r="K42" s="62"/>
      <c r="L42" s="62"/>
      <c r="M42" s="62"/>
      <c r="N42" s="62"/>
      <c r="O42" s="62"/>
      <c r="P42" s="62">
        <f>AVERAGE(D42:O42)</f>
        <v>812.3</v>
      </c>
      <c r="Q42" s="69"/>
    </row>
    <row r="43" spans="1:20">
      <c r="B43" s="1" t="s">
        <v>102</v>
      </c>
      <c r="J43" s="105"/>
    </row>
  </sheetData>
  <mergeCells count="3">
    <mergeCell ref="B9:Q9"/>
    <mergeCell ref="B11:Q11"/>
    <mergeCell ref="B34:Q34"/>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T67"/>
  <sheetViews>
    <sheetView showGridLines="0" topLeftCell="A38" zoomScale="130" zoomScaleNormal="130" zoomScalePageLayoutView="90" workbookViewId="0">
      <selection activeCell="M70" sqref="M70"/>
    </sheetView>
  </sheetViews>
  <sheetFormatPr baseColWidth="10" defaultColWidth="11.5703125" defaultRowHeight="15"/>
  <cols>
    <col min="1" max="1" width="4.140625" customWidth="1"/>
    <col min="2" max="2" width="19.42578125" bestFit="1" customWidth="1"/>
    <col min="3" max="3" width="19.42578125" customWidth="1"/>
    <col min="4" max="4" width="10.85546875" bestFit="1" customWidth="1"/>
    <col min="5" max="5" width="10.5703125" bestFit="1" customWidth="1"/>
    <col min="6" max="6" width="12.42578125" customWidth="1"/>
    <col min="7" max="7" width="12" customWidth="1"/>
    <col min="8" max="10" width="11.140625" bestFit="1" customWidth="1"/>
    <col min="11" max="11" width="10.85546875" bestFit="1" customWidth="1"/>
    <col min="12" max="12" width="11.140625" bestFit="1" customWidth="1"/>
    <col min="13" max="14" width="10.42578125" bestFit="1" customWidth="1"/>
    <col min="15" max="15" width="10.42578125" customWidth="1"/>
    <col min="16" max="16" width="11.140625" bestFit="1" customWidth="1"/>
    <col min="17" max="17" width="10" customWidth="1"/>
    <col min="18" max="18" width="1" customWidth="1"/>
  </cols>
  <sheetData>
    <row r="1" spans="1:20" ht="10.5" customHeight="1"/>
    <row r="2" spans="1:20" ht="10.5" customHeight="1"/>
    <row r="3" spans="1:20" ht="10.5" customHeight="1"/>
    <row r="4" spans="1:20" ht="10.5" customHeight="1"/>
    <row r="5" spans="1:20" ht="10.5" customHeight="1"/>
    <row r="6" spans="1:20" ht="10.5" customHeight="1"/>
    <row r="7" spans="1:20" ht="51.6" customHeight="1"/>
    <row r="8" spans="1:20" ht="10.35" customHeight="1">
      <c r="B8" s="92"/>
      <c r="C8" s="92"/>
      <c r="D8" s="93"/>
      <c r="E8" s="93"/>
      <c r="F8" s="93"/>
      <c r="G8" s="93"/>
      <c r="H8" s="93"/>
      <c r="I8" s="93"/>
      <c r="J8" s="93"/>
      <c r="K8" s="93"/>
      <c r="L8" s="93"/>
      <c r="M8" s="93"/>
      <c r="N8" s="93"/>
      <c r="O8" s="93"/>
      <c r="P8" s="93"/>
      <c r="Q8" s="93"/>
    </row>
    <row r="9" spans="1:20" s="4" customFormat="1" ht="22.5" customHeight="1">
      <c r="A9" s="1"/>
      <c r="B9" s="124" t="s">
        <v>101</v>
      </c>
      <c r="C9" s="125"/>
      <c r="D9" s="126"/>
      <c r="E9" s="126"/>
      <c r="F9" s="126"/>
      <c r="G9" s="126"/>
      <c r="H9" s="126"/>
      <c r="I9" s="126"/>
      <c r="J9" s="126"/>
      <c r="K9" s="126"/>
      <c r="L9" s="126"/>
      <c r="M9" s="126"/>
      <c r="N9" s="126"/>
      <c r="O9" s="126"/>
      <c r="P9" s="126"/>
      <c r="Q9" s="127"/>
      <c r="R9" s="24"/>
    </row>
    <row r="10" spans="1:20" s="1" customFormat="1" ht="11.25" customHeight="1">
      <c r="B10" s="57" t="s">
        <v>4</v>
      </c>
      <c r="C10" s="25" t="s">
        <v>36</v>
      </c>
      <c r="D10" s="25" t="s">
        <v>13</v>
      </c>
      <c r="E10" s="25" t="s">
        <v>14</v>
      </c>
      <c r="F10" s="25" t="s">
        <v>15</v>
      </c>
      <c r="G10" s="25" t="s">
        <v>16</v>
      </c>
      <c r="H10" s="25" t="s">
        <v>17</v>
      </c>
      <c r="I10" s="25" t="s">
        <v>18</v>
      </c>
      <c r="J10" s="25" t="s">
        <v>19</v>
      </c>
      <c r="K10" s="25" t="s">
        <v>20</v>
      </c>
      <c r="L10" s="25" t="s">
        <v>21</v>
      </c>
      <c r="M10" s="25" t="s">
        <v>32</v>
      </c>
      <c r="N10" s="25" t="s">
        <v>33</v>
      </c>
      <c r="O10" s="25" t="s">
        <v>34</v>
      </c>
      <c r="P10" s="96" t="s">
        <v>107</v>
      </c>
      <c r="Q10" s="58" t="s">
        <v>11</v>
      </c>
      <c r="R10" s="19"/>
    </row>
    <row r="11" spans="1:20" s="4" customFormat="1">
      <c r="A11" s="1"/>
      <c r="B11" s="121" t="s">
        <v>83</v>
      </c>
      <c r="C11" s="122"/>
      <c r="D11" s="122"/>
      <c r="E11" s="122"/>
      <c r="F11" s="122"/>
      <c r="G11" s="122"/>
      <c r="H11" s="122"/>
      <c r="I11" s="122"/>
      <c r="J11" s="122"/>
      <c r="K11" s="122"/>
      <c r="L11" s="122"/>
      <c r="M11" s="122"/>
      <c r="N11" s="122"/>
      <c r="O11" s="122"/>
      <c r="P11" s="122"/>
      <c r="Q11" s="123"/>
      <c r="R11" s="24"/>
    </row>
    <row r="12" spans="1:20" s="4" customFormat="1" ht="9.75" customHeight="1">
      <c r="A12" s="1"/>
      <c r="B12" s="75" t="s">
        <v>85</v>
      </c>
      <c r="C12" s="83" t="s">
        <v>59</v>
      </c>
      <c r="D12" s="83">
        <v>208701063.52953371</v>
      </c>
      <c r="E12" s="83">
        <v>187782491.26060149</v>
      </c>
      <c r="F12" s="83"/>
      <c r="G12" s="83"/>
      <c r="H12" s="83"/>
      <c r="I12" s="83"/>
      <c r="J12" s="83"/>
      <c r="K12" s="83"/>
      <c r="L12" s="83"/>
      <c r="M12" s="83"/>
      <c r="N12" s="83"/>
      <c r="O12" s="83"/>
      <c r="P12" s="83">
        <f>SUM(D12:O12)</f>
        <v>396483554.7901352</v>
      </c>
      <c r="Q12" s="83">
        <f>P12/'Ingresos Brutos del Juego'!$P$42</f>
        <v>488099.90741122153</v>
      </c>
      <c r="R12" s="24"/>
      <c r="T12" s="98">
        <f>O12/2</f>
        <v>0</v>
      </c>
    </row>
    <row r="13" spans="1:20" s="1" customFormat="1" ht="9.75" customHeight="1">
      <c r="B13" s="74" t="s">
        <v>55</v>
      </c>
      <c r="C13" s="82" t="s">
        <v>37</v>
      </c>
      <c r="D13" s="106">
        <v>177314443.33633989</v>
      </c>
      <c r="E13" s="106">
        <v>141422740.91110641</v>
      </c>
      <c r="F13" s="106"/>
      <c r="G13" s="106"/>
      <c r="H13" s="106"/>
      <c r="I13" s="106"/>
      <c r="J13" s="106"/>
      <c r="K13" s="106"/>
      <c r="L13" s="106"/>
      <c r="M13" s="106"/>
      <c r="N13" s="106"/>
      <c r="O13" s="106"/>
      <c r="P13" s="106">
        <f t="shared" ref="P13:P33" si="0">SUM(D13:O13)</f>
        <v>318737184.2474463</v>
      </c>
      <c r="Q13" s="106">
        <f>P13/'Ingresos Brutos del Juego'!$P$42</f>
        <v>392388.50701396813</v>
      </c>
      <c r="R13" s="19"/>
      <c r="T13" s="98">
        <f t="shared" ref="T13:T33" si="1">O13/2</f>
        <v>0</v>
      </c>
    </row>
    <row r="14" spans="1:20" s="3" customFormat="1" ht="9.75" customHeight="1">
      <c r="A14" s="1"/>
      <c r="B14" s="75" t="s">
        <v>1</v>
      </c>
      <c r="C14" s="83" t="s">
        <v>38</v>
      </c>
      <c r="D14" s="83">
        <v>452804286.2188741</v>
      </c>
      <c r="E14" s="83">
        <v>386571129.9163053</v>
      </c>
      <c r="F14" s="83"/>
      <c r="G14" s="83"/>
      <c r="H14" s="83"/>
      <c r="I14" s="83"/>
      <c r="J14" s="83"/>
      <c r="K14" s="83"/>
      <c r="L14" s="83"/>
      <c r="M14" s="83"/>
      <c r="N14" s="83"/>
      <c r="O14" s="83"/>
      <c r="P14" s="83">
        <f t="shared" si="0"/>
        <v>839375416.1351794</v>
      </c>
      <c r="Q14" s="83">
        <f>P14/'Ingresos Brutos del Juego'!$P$42</f>
        <v>1033331.7938387042</v>
      </c>
      <c r="R14" s="18"/>
      <c r="S14" s="1"/>
      <c r="T14" s="98">
        <f t="shared" si="1"/>
        <v>0</v>
      </c>
    </row>
    <row r="15" spans="1:20" s="3" customFormat="1" ht="9.75" customHeight="1">
      <c r="A15" s="1"/>
      <c r="B15" s="76" t="s">
        <v>35</v>
      </c>
      <c r="C15" s="82" t="s">
        <v>39</v>
      </c>
      <c r="D15" s="106">
        <v>197116811.55655479</v>
      </c>
      <c r="E15" s="106">
        <v>168533931.4892624</v>
      </c>
      <c r="F15" s="106"/>
      <c r="G15" s="106"/>
      <c r="H15" s="106"/>
      <c r="I15" s="106"/>
      <c r="J15" s="106"/>
      <c r="K15" s="106"/>
      <c r="L15" s="106"/>
      <c r="M15" s="106"/>
      <c r="N15" s="106"/>
      <c r="O15" s="106"/>
      <c r="P15" s="106">
        <f t="shared" si="0"/>
        <v>365650743.0458172</v>
      </c>
      <c r="Q15" s="106">
        <f>P15/'Ingresos Brutos del Juego'!$P$42</f>
        <v>450142.48805344972</v>
      </c>
      <c r="R15" s="18"/>
      <c r="S15" s="1"/>
      <c r="T15" s="98">
        <f t="shared" si="1"/>
        <v>0</v>
      </c>
    </row>
    <row r="16" spans="1:20" s="3" customFormat="1" ht="9.75" customHeight="1">
      <c r="A16" s="1"/>
      <c r="B16" s="75" t="s">
        <v>71</v>
      </c>
      <c r="C16" s="83" t="s">
        <v>72</v>
      </c>
      <c r="D16" s="83">
        <v>69071118.991660178</v>
      </c>
      <c r="E16" s="83">
        <v>79183512.773181573</v>
      </c>
      <c r="F16" s="83"/>
      <c r="G16" s="83"/>
      <c r="H16" s="83"/>
      <c r="I16" s="83"/>
      <c r="J16" s="83"/>
      <c r="K16" s="83"/>
      <c r="L16" s="83"/>
      <c r="M16" s="83"/>
      <c r="N16" s="83"/>
      <c r="O16" s="83"/>
      <c r="P16" s="83">
        <f t="shared" si="0"/>
        <v>148254631.76484174</v>
      </c>
      <c r="Q16" s="83">
        <f>P16/'Ingresos Brutos del Juego'!$P$42</f>
        <v>182512.16516661548</v>
      </c>
      <c r="R16" s="18"/>
      <c r="S16" s="1"/>
      <c r="T16" s="98">
        <f t="shared" si="1"/>
        <v>0</v>
      </c>
    </row>
    <row r="17" spans="1:20" s="3" customFormat="1" ht="9.75" customHeight="1">
      <c r="A17" s="1"/>
      <c r="B17" s="76" t="s">
        <v>96</v>
      </c>
      <c r="C17" s="82" t="s">
        <v>62</v>
      </c>
      <c r="D17" s="106">
        <v>577639577.47923625</v>
      </c>
      <c r="E17" s="106">
        <v>580189855.29439402</v>
      </c>
      <c r="F17" s="106"/>
      <c r="G17" s="106"/>
      <c r="H17" s="106"/>
      <c r="I17" s="106"/>
      <c r="J17" s="106"/>
      <c r="K17" s="106"/>
      <c r="L17" s="106"/>
      <c r="M17" s="106"/>
      <c r="N17" s="106"/>
      <c r="O17" s="106"/>
      <c r="P17" s="106">
        <f t="shared" si="0"/>
        <v>1157829432.7736301</v>
      </c>
      <c r="Q17" s="106">
        <f>P17/'Ingresos Brutos del Juego'!$P$42</f>
        <v>1425371.7010631913</v>
      </c>
      <c r="R17" s="18"/>
      <c r="S17" s="1"/>
      <c r="T17" s="98"/>
    </row>
    <row r="18" spans="1:20" s="3" customFormat="1" ht="9.75" customHeight="1">
      <c r="A18" s="1"/>
      <c r="B18" s="75" t="s">
        <v>12</v>
      </c>
      <c r="C18" s="83" t="s">
        <v>40</v>
      </c>
      <c r="D18" s="83">
        <v>152001213.10935691</v>
      </c>
      <c r="E18" s="83">
        <v>158039356.97490689</v>
      </c>
      <c r="F18" s="83"/>
      <c r="G18" s="83"/>
      <c r="H18" s="83"/>
      <c r="I18" s="83"/>
      <c r="J18" s="83"/>
      <c r="K18" s="83"/>
      <c r="L18" s="83"/>
      <c r="M18" s="83"/>
      <c r="N18" s="83"/>
      <c r="O18" s="83"/>
      <c r="P18" s="83">
        <f t="shared" si="0"/>
        <v>310040570.0842638</v>
      </c>
      <c r="Q18" s="83">
        <f>P18/'Ingresos Brutos del Juego'!$P$42</f>
        <v>381682.34652746993</v>
      </c>
      <c r="R18" s="18"/>
      <c r="S18" s="1"/>
      <c r="T18" s="98">
        <f t="shared" si="1"/>
        <v>0</v>
      </c>
    </row>
    <row r="19" spans="1:20" s="3" customFormat="1" ht="9.75" customHeight="1">
      <c r="A19" s="1"/>
      <c r="B19" s="76" t="s">
        <v>95</v>
      </c>
      <c r="C19" s="82" t="s">
        <v>63</v>
      </c>
      <c r="D19" s="106">
        <v>970273019.32824945</v>
      </c>
      <c r="E19" s="106">
        <v>961972408.90808702</v>
      </c>
      <c r="F19" s="106"/>
      <c r="G19" s="106"/>
      <c r="H19" s="106"/>
      <c r="I19" s="106"/>
      <c r="J19" s="106"/>
      <c r="K19" s="106"/>
      <c r="L19" s="106"/>
      <c r="M19" s="106"/>
      <c r="N19" s="106"/>
      <c r="O19" s="106"/>
      <c r="P19" s="106">
        <f t="shared" si="0"/>
        <v>1932245428.2363365</v>
      </c>
      <c r="Q19" s="106">
        <f>P19/'Ingresos Brutos del Juego'!$P$42</f>
        <v>2378733.7538302802</v>
      </c>
      <c r="R19" s="18"/>
      <c r="S19" s="1"/>
      <c r="T19" s="98"/>
    </row>
    <row r="20" spans="1:20" s="3" customFormat="1" ht="9.75" customHeight="1">
      <c r="A20" s="1"/>
      <c r="B20" s="75" t="s">
        <v>88</v>
      </c>
      <c r="C20" s="83" t="s">
        <v>41</v>
      </c>
      <c r="D20" s="83">
        <v>541831722.85759342</v>
      </c>
      <c r="E20" s="83">
        <v>447315348.90805727</v>
      </c>
      <c r="F20" s="83"/>
      <c r="G20" s="83"/>
      <c r="H20" s="83"/>
      <c r="I20" s="83"/>
      <c r="J20" s="83"/>
      <c r="K20" s="83"/>
      <c r="L20" s="83"/>
      <c r="M20" s="83"/>
      <c r="N20" s="83"/>
      <c r="O20" s="83"/>
      <c r="P20" s="83">
        <f t="shared" si="0"/>
        <v>989147071.76565075</v>
      </c>
      <c r="Q20" s="83">
        <f>P20/'Ingresos Brutos del Juego'!$P$42</f>
        <v>1217711.5250100342</v>
      </c>
      <c r="R20" s="18"/>
      <c r="S20" s="1"/>
      <c r="T20" s="98">
        <f t="shared" si="1"/>
        <v>0</v>
      </c>
    </row>
    <row r="21" spans="1:20" s="3" customFormat="1" ht="9.75" customHeight="1">
      <c r="A21" s="1"/>
      <c r="B21" s="76" t="s">
        <v>56</v>
      </c>
      <c r="C21" s="82" t="s">
        <v>42</v>
      </c>
      <c r="D21" s="106">
        <v>1353786110.6950459</v>
      </c>
      <c r="E21" s="106">
        <v>1224527223.489156</v>
      </c>
      <c r="F21" s="106"/>
      <c r="G21" s="106"/>
      <c r="H21" s="106"/>
      <c r="I21" s="106"/>
      <c r="J21" s="106"/>
      <c r="K21" s="106"/>
      <c r="L21" s="106"/>
      <c r="M21" s="106"/>
      <c r="N21" s="106"/>
      <c r="O21" s="106"/>
      <c r="P21" s="106">
        <f t="shared" si="0"/>
        <v>2578313334.1842022</v>
      </c>
      <c r="Q21" s="106">
        <f>P21/'Ingresos Brutos del Juego'!$P$42</f>
        <v>3174090.0334657175</v>
      </c>
      <c r="R21" s="18"/>
      <c r="S21" s="1"/>
      <c r="T21" s="98">
        <f t="shared" si="1"/>
        <v>0</v>
      </c>
    </row>
    <row r="22" spans="1:20" s="3" customFormat="1" ht="9.75" customHeight="1">
      <c r="A22" s="1"/>
      <c r="B22" s="75" t="s">
        <v>2</v>
      </c>
      <c r="C22" s="83" t="s">
        <v>43</v>
      </c>
      <c r="D22" s="83">
        <v>114685384.1296315</v>
      </c>
      <c r="E22" s="83">
        <v>104188274.19847471</v>
      </c>
      <c r="F22" s="83"/>
      <c r="G22" s="83"/>
      <c r="H22" s="83"/>
      <c r="I22" s="83"/>
      <c r="J22" s="83"/>
      <c r="K22" s="83"/>
      <c r="L22" s="83"/>
      <c r="M22" s="83"/>
      <c r="N22" s="83"/>
      <c r="O22" s="83"/>
      <c r="P22" s="83">
        <f t="shared" si="0"/>
        <v>218873658.32810622</v>
      </c>
      <c r="Q22" s="83">
        <f>P22/'Ingresos Brutos del Juego'!$P$42</f>
        <v>269449.29007522622</v>
      </c>
      <c r="R22" s="18"/>
      <c r="S22" s="1"/>
      <c r="T22" s="98">
        <f t="shared" si="1"/>
        <v>0</v>
      </c>
    </row>
    <row r="23" spans="1:20" s="3" customFormat="1" ht="9.75" customHeight="1">
      <c r="A23" s="1"/>
      <c r="B23" s="76" t="s">
        <v>3</v>
      </c>
      <c r="C23" s="82" t="s">
        <v>44</v>
      </c>
      <c r="D23" s="106">
        <v>139532303.96470591</v>
      </c>
      <c r="E23" s="106">
        <v>136355876.1529412</v>
      </c>
      <c r="F23" s="106"/>
      <c r="G23" s="106"/>
      <c r="H23" s="106"/>
      <c r="I23" s="106"/>
      <c r="J23" s="106"/>
      <c r="K23" s="106"/>
      <c r="L23" s="106"/>
      <c r="M23" s="106"/>
      <c r="N23" s="106"/>
      <c r="O23" s="106"/>
      <c r="P23" s="106">
        <f t="shared" si="0"/>
        <v>275888180.11764711</v>
      </c>
      <c r="Q23" s="106">
        <f>P23/'Ingresos Brutos del Juego'!$P$42</f>
        <v>339638.28649224073</v>
      </c>
      <c r="R23" s="18"/>
      <c r="S23" s="1"/>
      <c r="T23" s="98">
        <f t="shared" si="1"/>
        <v>0</v>
      </c>
    </row>
    <row r="24" spans="1:20" s="3" customFormat="1" ht="9.75" customHeight="1">
      <c r="A24" s="1"/>
      <c r="B24" s="75" t="s">
        <v>86</v>
      </c>
      <c r="C24" s="83" t="s">
        <v>87</v>
      </c>
      <c r="D24" s="83">
        <v>160759583.4707424</v>
      </c>
      <c r="E24" s="83">
        <v>138000692.60179871</v>
      </c>
      <c r="F24" s="83"/>
      <c r="G24" s="83"/>
      <c r="H24" s="83"/>
      <c r="I24" s="83"/>
      <c r="J24" s="83"/>
      <c r="K24" s="83"/>
      <c r="L24" s="83"/>
      <c r="M24" s="83"/>
      <c r="N24" s="83"/>
      <c r="O24" s="83"/>
      <c r="P24" s="83">
        <f t="shared" si="0"/>
        <v>298760276.07254112</v>
      </c>
      <c r="Q24" s="83">
        <f>P24/'Ingresos Brutos del Juego'!$P$42</f>
        <v>367795.48944052827</v>
      </c>
      <c r="R24" s="18"/>
      <c r="S24" s="1"/>
      <c r="T24" s="98">
        <f t="shared" si="1"/>
        <v>0</v>
      </c>
    </row>
    <row r="25" spans="1:20" s="3" customFormat="1" ht="9.75" customHeight="1">
      <c r="A25" s="1"/>
      <c r="B25" s="76" t="s">
        <v>57</v>
      </c>
      <c r="C25" s="82" t="s">
        <v>45</v>
      </c>
      <c r="D25" s="106">
        <v>590951922.11302567</v>
      </c>
      <c r="E25" s="106">
        <v>570045507.83313549</v>
      </c>
      <c r="F25" s="106"/>
      <c r="G25" s="106"/>
      <c r="H25" s="106"/>
      <c r="I25" s="106"/>
      <c r="J25" s="106"/>
      <c r="K25" s="106"/>
      <c r="L25" s="106"/>
      <c r="M25" s="106"/>
      <c r="N25" s="106"/>
      <c r="O25" s="106"/>
      <c r="P25" s="106">
        <f t="shared" si="0"/>
        <v>1160997429.9461613</v>
      </c>
      <c r="Q25" s="106">
        <f>P25/'Ingresos Brutos del Juego'!$P$42</f>
        <v>1429271.7345145405</v>
      </c>
      <c r="R25" s="18"/>
      <c r="S25" s="1"/>
      <c r="T25" s="98">
        <f t="shared" si="1"/>
        <v>0</v>
      </c>
    </row>
    <row r="26" spans="1:20" s="3" customFormat="1" ht="9.75" customHeight="1">
      <c r="A26" s="1"/>
      <c r="B26" s="75" t="s">
        <v>5</v>
      </c>
      <c r="C26" s="83" t="s">
        <v>46</v>
      </c>
      <c r="D26" s="83">
        <v>93356943.361409947</v>
      </c>
      <c r="E26" s="83">
        <v>103600553.9496375</v>
      </c>
      <c r="F26" s="83"/>
      <c r="G26" s="83"/>
      <c r="H26" s="83"/>
      <c r="I26" s="83"/>
      <c r="J26" s="83"/>
      <c r="K26" s="83"/>
      <c r="L26" s="83"/>
      <c r="M26" s="83"/>
      <c r="N26" s="83"/>
      <c r="O26" s="83"/>
      <c r="P26" s="83">
        <f t="shared" si="0"/>
        <v>196957497.31104743</v>
      </c>
      <c r="Q26" s="83">
        <f>P26/'Ingresos Brutos del Juego'!$P$42</f>
        <v>242468.91211504056</v>
      </c>
      <c r="R26" s="18"/>
      <c r="S26" s="1"/>
      <c r="T26" s="98">
        <f t="shared" si="1"/>
        <v>0</v>
      </c>
    </row>
    <row r="27" spans="1:20" s="3" customFormat="1" ht="9.75" customHeight="1">
      <c r="A27" s="1"/>
      <c r="B27" s="76" t="s">
        <v>6</v>
      </c>
      <c r="C27" s="82" t="s">
        <v>47</v>
      </c>
      <c r="D27" s="106">
        <v>322613729.57660639</v>
      </c>
      <c r="E27" s="106">
        <v>273856918.91608989</v>
      </c>
      <c r="F27" s="106"/>
      <c r="G27" s="106"/>
      <c r="H27" s="106"/>
      <c r="I27" s="106"/>
      <c r="J27" s="106"/>
      <c r="K27" s="106"/>
      <c r="L27" s="106"/>
      <c r="M27" s="106"/>
      <c r="N27" s="106"/>
      <c r="O27" s="106"/>
      <c r="P27" s="106">
        <f t="shared" si="0"/>
        <v>596470648.49269629</v>
      </c>
      <c r="Q27" s="106">
        <f>P27/'Ingresos Brutos del Juego'!$P$42</f>
        <v>734298.47161479294</v>
      </c>
      <c r="R27" s="18"/>
      <c r="S27" s="1"/>
      <c r="T27" s="98">
        <f t="shared" si="1"/>
        <v>0</v>
      </c>
    </row>
    <row r="28" spans="1:20" s="3" customFormat="1" ht="9.75" customHeight="1">
      <c r="A28" s="1"/>
      <c r="B28" s="75" t="s">
        <v>98</v>
      </c>
      <c r="C28" s="83" t="s">
        <v>64</v>
      </c>
      <c r="D28" s="83">
        <v>395604753.61370921</v>
      </c>
      <c r="E28" s="83">
        <v>478323498.15154219</v>
      </c>
      <c r="F28" s="83"/>
      <c r="G28" s="83"/>
      <c r="H28" s="83"/>
      <c r="I28" s="83"/>
      <c r="J28" s="83"/>
      <c r="K28" s="83"/>
      <c r="L28" s="83"/>
      <c r="M28" s="83"/>
      <c r="N28" s="83"/>
      <c r="O28" s="83"/>
      <c r="P28" s="83">
        <f t="shared" si="0"/>
        <v>873928251.7652514</v>
      </c>
      <c r="Q28" s="83">
        <f>P28/'Ingresos Brutos del Juego'!$P$42</f>
        <v>1075868.8314234291</v>
      </c>
      <c r="R28" s="18"/>
      <c r="S28" s="1"/>
      <c r="T28" s="98"/>
    </row>
    <row r="29" spans="1:20" s="3" customFormat="1" ht="9.75" customHeight="1">
      <c r="A29" s="1"/>
      <c r="B29" s="76" t="s">
        <v>7</v>
      </c>
      <c r="C29" s="82" t="s">
        <v>48</v>
      </c>
      <c r="D29" s="106">
        <v>202898418.3379114</v>
      </c>
      <c r="E29" s="106">
        <v>201331499.08245429</v>
      </c>
      <c r="F29" s="106"/>
      <c r="G29" s="106"/>
      <c r="H29" s="106"/>
      <c r="I29" s="106"/>
      <c r="J29" s="106"/>
      <c r="K29" s="106"/>
      <c r="L29" s="106"/>
      <c r="M29" s="106"/>
      <c r="N29" s="106"/>
      <c r="O29" s="106"/>
      <c r="P29" s="106">
        <f t="shared" si="0"/>
        <v>404229917.42036569</v>
      </c>
      <c r="Q29" s="106">
        <f>P29/'Ingresos Brutos del Juego'!$P$42</f>
        <v>497636.23959173425</v>
      </c>
      <c r="R29" s="18"/>
      <c r="S29" s="1"/>
      <c r="T29" s="98">
        <f t="shared" si="1"/>
        <v>0</v>
      </c>
    </row>
    <row r="30" spans="1:20" s="3" customFormat="1" ht="9.75" customHeight="1">
      <c r="A30" s="1"/>
      <c r="B30" s="75" t="s">
        <v>58</v>
      </c>
      <c r="C30" s="83" t="s">
        <v>49</v>
      </c>
      <c r="D30" s="83">
        <v>166686315.64041391</v>
      </c>
      <c r="E30" s="83">
        <v>165035180.16309381</v>
      </c>
      <c r="F30" s="83"/>
      <c r="G30" s="83"/>
      <c r="H30" s="83"/>
      <c r="I30" s="83"/>
      <c r="J30" s="83"/>
      <c r="K30" s="83"/>
      <c r="L30" s="83"/>
      <c r="M30" s="83"/>
      <c r="N30" s="83"/>
      <c r="O30" s="83"/>
      <c r="P30" s="83">
        <f t="shared" si="0"/>
        <v>331721495.80350769</v>
      </c>
      <c r="Q30" s="83">
        <f>P30/'Ingresos Brutos del Juego'!$P$42</f>
        <v>408373.1328370155</v>
      </c>
      <c r="R30" s="18"/>
      <c r="S30" s="1"/>
      <c r="T30" s="98">
        <f t="shared" si="1"/>
        <v>0</v>
      </c>
    </row>
    <row r="31" spans="1:20" s="3" customFormat="1" ht="9.75" customHeight="1">
      <c r="A31" s="1"/>
      <c r="B31" s="76" t="s">
        <v>53</v>
      </c>
      <c r="C31" s="82" t="s">
        <v>54</v>
      </c>
      <c r="D31" s="106">
        <v>69317281.00846082</v>
      </c>
      <c r="E31" s="106">
        <v>70932817.310981542</v>
      </c>
      <c r="F31" s="106"/>
      <c r="G31" s="106"/>
      <c r="H31" s="106"/>
      <c r="I31" s="106"/>
      <c r="J31" s="106"/>
      <c r="K31" s="106"/>
      <c r="L31" s="106"/>
      <c r="M31" s="106"/>
      <c r="N31" s="106"/>
      <c r="O31" s="106"/>
      <c r="P31" s="106">
        <f t="shared" si="0"/>
        <v>140250098.31944236</v>
      </c>
      <c r="Q31" s="106">
        <f>P31/'Ingresos Brutos del Juego'!$P$42</f>
        <v>172658.00605618904</v>
      </c>
      <c r="R31" s="18"/>
      <c r="S31" s="1"/>
      <c r="T31" s="98">
        <f t="shared" si="1"/>
        <v>0</v>
      </c>
    </row>
    <row r="32" spans="1:20" s="3" customFormat="1" ht="9.75" customHeight="1">
      <c r="A32" s="1"/>
      <c r="B32" s="75" t="s">
        <v>51</v>
      </c>
      <c r="C32" s="83" t="s">
        <v>52</v>
      </c>
      <c r="D32" s="83">
        <v>69629288.739550114</v>
      </c>
      <c r="E32" s="83">
        <v>64670714.789952613</v>
      </c>
      <c r="F32" s="83"/>
      <c r="G32" s="83"/>
      <c r="H32" s="83"/>
      <c r="I32" s="83"/>
      <c r="J32" s="83"/>
      <c r="K32" s="83"/>
      <c r="L32" s="83"/>
      <c r="M32" s="83"/>
      <c r="N32" s="83"/>
      <c r="O32" s="83"/>
      <c r="P32" s="83">
        <f t="shared" si="0"/>
        <v>134300003.52950272</v>
      </c>
      <c r="Q32" s="83">
        <f>P32/'Ingresos Brutos del Juego'!$P$42</f>
        <v>165333.00939246919</v>
      </c>
      <c r="R32" s="18"/>
      <c r="S32" s="1"/>
      <c r="T32" s="98">
        <f t="shared" si="1"/>
        <v>0</v>
      </c>
    </row>
    <row r="33" spans="1:20" s="3" customFormat="1" ht="9.75" customHeight="1">
      <c r="A33" s="1"/>
      <c r="B33" s="76" t="s">
        <v>8</v>
      </c>
      <c r="C33" s="82" t="s">
        <v>50</v>
      </c>
      <c r="D33" s="106">
        <v>231631432.55648291</v>
      </c>
      <c r="E33" s="106">
        <v>203841493.0724659</v>
      </c>
      <c r="F33" s="106"/>
      <c r="G33" s="106"/>
      <c r="H33" s="106"/>
      <c r="I33" s="106"/>
      <c r="J33" s="106"/>
      <c r="K33" s="106"/>
      <c r="L33" s="106"/>
      <c r="M33" s="106"/>
      <c r="N33" s="106"/>
      <c r="O33" s="106"/>
      <c r="P33" s="106">
        <f t="shared" si="0"/>
        <v>435472925.62894881</v>
      </c>
      <c r="Q33" s="106">
        <f>P33/'Ingresos Brutos del Juego'!$P$42</f>
        <v>536098.64043942979</v>
      </c>
      <c r="R33" s="18"/>
      <c r="S33" s="1"/>
      <c r="T33" s="98">
        <f t="shared" si="1"/>
        <v>0</v>
      </c>
    </row>
    <row r="34" spans="1:20" s="3" customFormat="1" ht="9">
      <c r="A34" s="1"/>
      <c r="B34" s="43" t="s">
        <v>0</v>
      </c>
      <c r="C34" s="43"/>
      <c r="D34" s="43">
        <f>SUM(D12:D33)</f>
        <v>7258206723.6150961</v>
      </c>
      <c r="E34" s="43">
        <f t="shared" ref="E34:O34" si="2">SUM(E12:E33)</f>
        <v>6845721026.1476259</v>
      </c>
      <c r="F34" s="43">
        <f t="shared" si="2"/>
        <v>0</v>
      </c>
      <c r="G34" s="43">
        <f t="shared" si="2"/>
        <v>0</v>
      </c>
      <c r="H34" s="43">
        <f t="shared" si="2"/>
        <v>0</v>
      </c>
      <c r="I34" s="43">
        <f t="shared" si="2"/>
        <v>0</v>
      </c>
      <c r="J34" s="43">
        <f t="shared" si="2"/>
        <v>0</v>
      </c>
      <c r="K34" s="43">
        <f t="shared" si="2"/>
        <v>0</v>
      </c>
      <c r="L34" s="43">
        <f t="shared" si="2"/>
        <v>0</v>
      </c>
      <c r="M34" s="43">
        <f t="shared" si="2"/>
        <v>0</v>
      </c>
      <c r="N34" s="43">
        <f t="shared" si="2"/>
        <v>0</v>
      </c>
      <c r="O34" s="43">
        <f t="shared" si="2"/>
        <v>0</v>
      </c>
      <c r="P34" s="43">
        <f>SUM(P12:P33)</f>
        <v>14103927749.76272</v>
      </c>
      <c r="Q34" s="43"/>
      <c r="R34" s="18"/>
      <c r="S34" s="1"/>
      <c r="T34" s="1"/>
    </row>
    <row r="35" spans="1:20" s="3" customFormat="1" ht="14.25" customHeight="1">
      <c r="A35" s="1"/>
      <c r="B35" s="43" t="s">
        <v>109</v>
      </c>
      <c r="C35" s="43"/>
      <c r="D35" s="43">
        <f>D34/'Ingresos Brutos del Juego'!D42</f>
        <v>8783559.7013518605</v>
      </c>
      <c r="E35" s="43">
        <f>E34/'Ingresos Brutos del Juego'!E42</f>
        <v>8575803.6556355394</v>
      </c>
      <c r="F35" s="43"/>
      <c r="G35" s="43"/>
      <c r="H35" s="43"/>
      <c r="I35" s="43"/>
      <c r="J35" s="43"/>
      <c r="K35" s="43"/>
      <c r="L35" s="43"/>
      <c r="M35" s="43"/>
      <c r="N35" s="43"/>
      <c r="O35" s="43"/>
      <c r="P35" s="43">
        <f>P34/'Ingresos Brutos del Juego'!P42</f>
        <v>17362954.265373286</v>
      </c>
      <c r="Q35" s="43">
        <f>SUM(Q12:Q33)</f>
        <v>17362954.26537329</v>
      </c>
      <c r="R35" s="18"/>
      <c r="S35" s="1"/>
      <c r="T35" s="1"/>
    </row>
    <row r="36" spans="1:20" s="1" customFormat="1" ht="16.5" customHeight="1">
      <c r="B36" s="5"/>
      <c r="C36" s="6"/>
      <c r="D36" s="6"/>
      <c r="E36" s="6"/>
      <c r="F36" s="6"/>
      <c r="G36" s="6"/>
      <c r="H36" s="6"/>
      <c r="I36" s="6"/>
      <c r="J36" s="6"/>
      <c r="K36" s="6"/>
      <c r="L36" s="6"/>
      <c r="M36" s="6"/>
      <c r="N36" s="6"/>
      <c r="O36" s="6"/>
      <c r="P36" s="7"/>
      <c r="Q36" s="6"/>
      <c r="R36" s="20"/>
    </row>
    <row r="37" spans="1:20" s="1" customFormat="1">
      <c r="B37" s="128" t="s">
        <v>22</v>
      </c>
      <c r="C37" s="129"/>
      <c r="D37" s="130"/>
      <c r="E37" s="130"/>
      <c r="F37" s="130"/>
      <c r="G37" s="130"/>
      <c r="H37" s="130"/>
      <c r="I37" s="130"/>
      <c r="J37" s="130"/>
      <c r="K37" s="130"/>
      <c r="L37" s="130"/>
      <c r="M37" s="130"/>
      <c r="N37" s="130"/>
      <c r="O37" s="130"/>
      <c r="P37" s="130"/>
      <c r="Q37" s="131"/>
      <c r="R37" s="6"/>
    </row>
    <row r="38" spans="1:20" s="1" customFormat="1" ht="11.25">
      <c r="B38" s="55" t="s">
        <v>4</v>
      </c>
      <c r="C38" s="27" t="s">
        <v>36</v>
      </c>
      <c r="D38" s="27" t="s">
        <v>13</v>
      </c>
      <c r="E38" s="27" t="s">
        <v>14</v>
      </c>
      <c r="F38" s="27" t="s">
        <v>15</v>
      </c>
      <c r="G38" s="27" t="s">
        <v>16</v>
      </c>
      <c r="H38" s="27" t="s">
        <v>17</v>
      </c>
      <c r="I38" s="27" t="s">
        <v>18</v>
      </c>
      <c r="J38" s="27" t="s">
        <v>19</v>
      </c>
      <c r="K38" s="27" t="s">
        <v>20</v>
      </c>
      <c r="L38" s="27" t="s">
        <v>21</v>
      </c>
      <c r="M38" s="25" t="s">
        <v>32</v>
      </c>
      <c r="N38" s="25" t="s">
        <v>33</v>
      </c>
      <c r="O38" s="25" t="s">
        <v>34</v>
      </c>
      <c r="P38" s="96" t="s">
        <v>107</v>
      </c>
      <c r="Q38" s="56" t="s">
        <v>11</v>
      </c>
      <c r="R38" s="19"/>
    </row>
    <row r="39" spans="1:20" s="1" customFormat="1" ht="22.5" customHeight="1">
      <c r="B39" s="121" t="s">
        <v>83</v>
      </c>
      <c r="C39" s="122"/>
      <c r="D39" s="122"/>
      <c r="E39" s="122"/>
      <c r="F39" s="122"/>
      <c r="G39" s="122"/>
      <c r="H39" s="122"/>
      <c r="I39" s="122"/>
      <c r="J39" s="122"/>
      <c r="K39" s="122"/>
      <c r="L39" s="122"/>
      <c r="M39" s="122"/>
      <c r="N39" s="122"/>
      <c r="O39" s="122"/>
      <c r="P39" s="122"/>
      <c r="Q39" s="123"/>
      <c r="R39" s="19"/>
    </row>
    <row r="40" spans="1:20" s="1" customFormat="1" ht="9">
      <c r="B40" s="75" t="s">
        <v>85</v>
      </c>
      <c r="C40" s="83" t="s">
        <v>59</v>
      </c>
      <c r="D40" s="83">
        <v>198266010.353057</v>
      </c>
      <c r="E40" s="83">
        <v>178393366.6975714</v>
      </c>
      <c r="F40" s="83"/>
      <c r="G40" s="83"/>
      <c r="H40" s="83"/>
      <c r="I40" s="83"/>
      <c r="J40" s="83"/>
      <c r="K40" s="83"/>
      <c r="L40" s="83"/>
      <c r="M40" s="83"/>
      <c r="N40" s="83"/>
      <c r="O40" s="83"/>
      <c r="P40" s="83">
        <f>SUM(D40:O40)</f>
        <v>376659377.05062842</v>
      </c>
      <c r="Q40" s="83">
        <f>P40/'Ingresos Brutos del Juego'!$P$42</f>
        <v>463694.91204066039</v>
      </c>
      <c r="R40" s="19"/>
    </row>
    <row r="41" spans="1:20" s="1" customFormat="1" ht="9">
      <c r="B41" s="74" t="s">
        <v>55</v>
      </c>
      <c r="C41" s="82" t="s">
        <v>37</v>
      </c>
      <c r="D41" s="106">
        <v>170150223.4035584</v>
      </c>
      <c r="E41" s="106">
        <v>135708690.7732839</v>
      </c>
      <c r="F41" s="106"/>
      <c r="G41" s="106"/>
      <c r="H41" s="106"/>
      <c r="I41" s="106"/>
      <c r="J41" s="106"/>
      <c r="K41" s="106"/>
      <c r="L41" s="106"/>
      <c r="M41" s="106"/>
      <c r="N41" s="106"/>
      <c r="O41" s="106"/>
      <c r="P41" s="106">
        <f t="shared" ref="P41:P61" si="3">SUM(D41:O41)</f>
        <v>305858914.17684233</v>
      </c>
      <c r="Q41" s="106">
        <f>P41/'Ingresos Brutos del Juego'!$P$42</f>
        <v>376534.42592249456</v>
      </c>
      <c r="R41" s="19"/>
    </row>
    <row r="42" spans="1:20" s="1" customFormat="1" ht="9">
      <c r="B42" s="75" t="s">
        <v>1</v>
      </c>
      <c r="C42" s="83" t="s">
        <v>38</v>
      </c>
      <c r="D42" s="83">
        <v>430164071.90793031</v>
      </c>
      <c r="E42" s="83">
        <v>367242573.42048991</v>
      </c>
      <c r="F42" s="83"/>
      <c r="G42" s="83"/>
      <c r="H42" s="83"/>
      <c r="I42" s="83"/>
      <c r="J42" s="83"/>
      <c r="K42" s="83"/>
      <c r="L42" s="83"/>
      <c r="M42" s="83"/>
      <c r="N42" s="83"/>
      <c r="O42" s="83"/>
      <c r="P42" s="83">
        <f t="shared" si="3"/>
        <v>797406645.32842016</v>
      </c>
      <c r="Q42" s="83">
        <f>P42/'Ingresos Brutos del Juego'!$P$42</f>
        <v>981665.20414676866</v>
      </c>
      <c r="R42" s="19"/>
    </row>
    <row r="43" spans="1:20" s="3" customFormat="1" ht="9">
      <c r="A43" s="1"/>
      <c r="B43" s="76" t="s">
        <v>35</v>
      </c>
      <c r="C43" s="82" t="s">
        <v>39</v>
      </c>
      <c r="D43" s="106">
        <v>203544533.6725294</v>
      </c>
      <c r="E43" s="106">
        <v>174029603.1682601</v>
      </c>
      <c r="F43" s="106"/>
      <c r="G43" s="106"/>
      <c r="H43" s="106"/>
      <c r="I43" s="106"/>
      <c r="J43" s="106"/>
      <c r="K43" s="106"/>
      <c r="L43" s="106"/>
      <c r="M43" s="106"/>
      <c r="N43" s="106"/>
      <c r="O43" s="106"/>
      <c r="P43" s="106">
        <f t="shared" si="3"/>
        <v>377574136.8407895</v>
      </c>
      <c r="Q43" s="106">
        <f>P43/'Ingresos Brutos del Juego'!$P$42</f>
        <v>464821.04744649702</v>
      </c>
      <c r="R43" s="18"/>
      <c r="S43" s="1"/>
      <c r="T43" s="1"/>
    </row>
    <row r="44" spans="1:20" s="3" customFormat="1" ht="9">
      <c r="A44" s="1"/>
      <c r="B44" s="75" t="s">
        <v>71</v>
      </c>
      <c r="C44" s="83" t="s">
        <v>72</v>
      </c>
      <c r="D44" s="83">
        <v>65617563.042077169</v>
      </c>
      <c r="E44" s="83">
        <v>75224337.134522483</v>
      </c>
      <c r="F44" s="83"/>
      <c r="G44" s="83"/>
      <c r="H44" s="83"/>
      <c r="I44" s="83"/>
      <c r="J44" s="83"/>
      <c r="K44" s="83"/>
      <c r="L44" s="83"/>
      <c r="M44" s="83"/>
      <c r="N44" s="83"/>
      <c r="O44" s="83"/>
      <c r="P44" s="83">
        <f t="shared" si="3"/>
        <v>140841900.17659965</v>
      </c>
      <c r="Q44" s="83">
        <f>P44/'Ingresos Brutos del Juego'!$P$42</f>
        <v>173386.55690828469</v>
      </c>
      <c r="R44" s="18"/>
      <c r="S44" s="1"/>
      <c r="T44" s="1"/>
    </row>
    <row r="45" spans="1:20" s="3" customFormat="1" ht="9">
      <c r="A45" s="1"/>
      <c r="B45" s="76" t="s">
        <v>93</v>
      </c>
      <c r="C45" s="82" t="s">
        <v>62</v>
      </c>
      <c r="D45" s="106">
        <v>548757598.60527432</v>
      </c>
      <c r="E45" s="106">
        <v>551180362.52967417</v>
      </c>
      <c r="F45" s="106"/>
      <c r="G45" s="106"/>
      <c r="H45" s="106"/>
      <c r="I45" s="106"/>
      <c r="J45" s="106"/>
      <c r="K45" s="106"/>
      <c r="L45" s="106"/>
      <c r="M45" s="106"/>
      <c r="N45" s="106"/>
      <c r="O45" s="106"/>
      <c r="P45" s="106">
        <f t="shared" si="3"/>
        <v>1099937961.1349485</v>
      </c>
      <c r="Q45" s="106">
        <f>P45/'Ingresos Brutos del Juego'!$P$42</f>
        <v>1354103.1160100314</v>
      </c>
      <c r="R45" s="18"/>
      <c r="S45" s="1"/>
      <c r="T45" s="1"/>
    </row>
    <row r="46" spans="1:20" s="3" customFormat="1" ht="9">
      <c r="A46" s="1"/>
      <c r="B46" s="75" t="s">
        <v>12</v>
      </c>
      <c r="C46" s="83" t="s">
        <v>40</v>
      </c>
      <c r="D46" s="83">
        <v>144401152.45388901</v>
      </c>
      <c r="E46" s="83">
        <v>150137389.12616149</v>
      </c>
      <c r="F46" s="83"/>
      <c r="G46" s="83"/>
      <c r="H46" s="83"/>
      <c r="I46" s="83"/>
      <c r="J46" s="83"/>
      <c r="K46" s="83"/>
      <c r="L46" s="83"/>
      <c r="M46" s="83"/>
      <c r="N46" s="83"/>
      <c r="O46" s="83"/>
      <c r="P46" s="83">
        <f t="shared" si="3"/>
        <v>294538541.58005047</v>
      </c>
      <c r="Q46" s="83">
        <f>P46/'Ingresos Brutos del Juego'!$P$42</f>
        <v>362598.22920109623</v>
      </c>
      <c r="R46" s="18"/>
      <c r="S46" s="1"/>
      <c r="T46" s="1"/>
    </row>
    <row r="47" spans="1:20" s="3" customFormat="1" ht="9">
      <c r="A47" s="1"/>
      <c r="B47" s="76" t="s">
        <v>95</v>
      </c>
      <c r="C47" s="82" t="s">
        <v>63</v>
      </c>
      <c r="D47" s="106">
        <v>921759368.36183691</v>
      </c>
      <c r="E47" s="106">
        <v>913873788.4626826</v>
      </c>
      <c r="F47" s="106"/>
      <c r="G47" s="106"/>
      <c r="H47" s="106"/>
      <c r="I47" s="106"/>
      <c r="J47" s="106"/>
      <c r="K47" s="106"/>
      <c r="L47" s="106"/>
      <c r="M47" s="106"/>
      <c r="N47" s="106"/>
      <c r="O47" s="106"/>
      <c r="P47" s="106">
        <f t="shared" si="3"/>
        <v>1835633156.8245196</v>
      </c>
      <c r="Q47" s="106">
        <f>P47/'Ingresos Brutos del Juego'!$P$42</f>
        <v>2259797.0661387662</v>
      </c>
      <c r="R47" s="18"/>
      <c r="S47" s="1"/>
      <c r="T47" s="1"/>
    </row>
    <row r="48" spans="1:20" s="3" customFormat="1" ht="9">
      <c r="A48" s="1"/>
      <c r="B48" s="75" t="s">
        <v>88</v>
      </c>
      <c r="C48" s="83" t="s">
        <v>41</v>
      </c>
      <c r="D48" s="83">
        <v>514740136.71471369</v>
      </c>
      <c r="E48" s="83">
        <v>424949581.46265441</v>
      </c>
      <c r="F48" s="83"/>
      <c r="G48" s="83"/>
      <c r="H48" s="83"/>
      <c r="I48" s="83"/>
      <c r="J48" s="83"/>
      <c r="K48" s="83"/>
      <c r="L48" s="83"/>
      <c r="M48" s="83"/>
      <c r="N48" s="83"/>
      <c r="O48" s="83"/>
      <c r="P48" s="83">
        <f t="shared" si="3"/>
        <v>939689718.17736816</v>
      </c>
      <c r="Q48" s="83">
        <f>P48/'Ingresos Brutos del Juego'!$P$42</f>
        <v>1156825.9487595325</v>
      </c>
      <c r="R48" s="18"/>
      <c r="S48" s="1"/>
      <c r="T48" s="1"/>
    </row>
    <row r="49" spans="1:20" s="3" customFormat="1" ht="9">
      <c r="A49" s="1"/>
      <c r="B49" s="76" t="s">
        <v>56</v>
      </c>
      <c r="C49" s="82" t="s">
        <v>42</v>
      </c>
      <c r="D49" s="106">
        <v>1597635782.8078189</v>
      </c>
      <c r="E49" s="106">
        <v>1445094238.9002471</v>
      </c>
      <c r="F49" s="106"/>
      <c r="G49" s="106"/>
      <c r="H49" s="106"/>
      <c r="I49" s="106"/>
      <c r="J49" s="106"/>
      <c r="K49" s="106"/>
      <c r="L49" s="106"/>
      <c r="M49" s="106"/>
      <c r="N49" s="106"/>
      <c r="O49" s="106"/>
      <c r="P49" s="106">
        <f t="shared" si="3"/>
        <v>3042730021.708066</v>
      </c>
      <c r="Q49" s="106">
        <f>P49/'Ingresos Brutos del Juego'!$P$42</f>
        <v>3745820.5363881155</v>
      </c>
      <c r="R49" s="18"/>
      <c r="S49" s="1"/>
      <c r="T49" s="1"/>
    </row>
    <row r="50" spans="1:20" s="3" customFormat="1" ht="9">
      <c r="A50" s="1"/>
      <c r="B50" s="75" t="s">
        <v>2</v>
      </c>
      <c r="C50" s="83" t="s">
        <v>43</v>
      </c>
      <c r="D50" s="83">
        <v>110051631.235505</v>
      </c>
      <c r="E50" s="83">
        <v>99978646.958132297</v>
      </c>
      <c r="F50" s="83"/>
      <c r="G50" s="83"/>
      <c r="H50" s="83"/>
      <c r="I50" s="83"/>
      <c r="J50" s="83"/>
      <c r="K50" s="83"/>
      <c r="L50" s="83"/>
      <c r="M50" s="83"/>
      <c r="N50" s="83"/>
      <c r="O50" s="83"/>
      <c r="P50" s="83">
        <f t="shared" si="3"/>
        <v>210030278.19363731</v>
      </c>
      <c r="Q50" s="83">
        <f>P50/'Ingresos Brutos del Juego'!$P$42</f>
        <v>258562.4500721868</v>
      </c>
      <c r="R50" s="18"/>
      <c r="S50" s="1"/>
      <c r="T50" s="1"/>
    </row>
    <row r="51" spans="1:20" s="3" customFormat="1" ht="9">
      <c r="A51" s="1"/>
      <c r="B51" s="76" t="s">
        <v>3</v>
      </c>
      <c r="C51" s="82" t="s">
        <v>44</v>
      </c>
      <c r="D51" s="106">
        <v>133894635.1176471</v>
      </c>
      <c r="E51" s="106">
        <v>130846547.82352941</v>
      </c>
      <c r="F51" s="106"/>
      <c r="G51" s="106"/>
      <c r="H51" s="106"/>
      <c r="I51" s="106"/>
      <c r="J51" s="106"/>
      <c r="K51" s="106"/>
      <c r="L51" s="106"/>
      <c r="M51" s="106"/>
      <c r="N51" s="106"/>
      <c r="O51" s="106"/>
      <c r="P51" s="106">
        <f t="shared" si="3"/>
        <v>264741182.9411765</v>
      </c>
      <c r="Q51" s="106">
        <f>P51/'Ingresos Brutos del Juego'!$P$42</f>
        <v>325915.52744204912</v>
      </c>
      <c r="R51" s="18"/>
      <c r="S51" s="1"/>
      <c r="T51" s="1"/>
    </row>
    <row r="52" spans="1:20" s="3" customFormat="1" ht="9">
      <c r="A52" s="1"/>
      <c r="B52" s="75" t="s">
        <v>86</v>
      </c>
      <c r="C52" s="83" t="s">
        <v>87</v>
      </c>
      <c r="D52" s="83">
        <v>154264246.76485381</v>
      </c>
      <c r="E52" s="83">
        <v>132424907.04212999</v>
      </c>
      <c r="F52" s="83"/>
      <c r="G52" s="83"/>
      <c r="H52" s="83"/>
      <c r="I52" s="83"/>
      <c r="J52" s="83"/>
      <c r="K52" s="83"/>
      <c r="L52" s="83"/>
      <c r="M52" s="83"/>
      <c r="N52" s="83"/>
      <c r="O52" s="83"/>
      <c r="P52" s="83">
        <f t="shared" si="3"/>
        <v>286689153.80698383</v>
      </c>
      <c r="Q52" s="83">
        <f>P52/'Ingresos Brutos del Juego'!$P$42</f>
        <v>352935.06562474929</v>
      </c>
      <c r="R52" s="18"/>
      <c r="S52" s="1"/>
      <c r="T52" s="1"/>
    </row>
    <row r="53" spans="1:20" s="3" customFormat="1" ht="9">
      <c r="A53" s="1"/>
      <c r="B53" s="76" t="s">
        <v>57</v>
      </c>
      <c r="C53" s="82" t="s">
        <v>45</v>
      </c>
      <c r="D53" s="106">
        <v>587857932.99201512</v>
      </c>
      <c r="E53" s="106">
        <v>567060976.37851167</v>
      </c>
      <c r="F53" s="106"/>
      <c r="G53" s="106"/>
      <c r="H53" s="106"/>
      <c r="I53" s="106"/>
      <c r="J53" s="106"/>
      <c r="K53" s="106"/>
      <c r="L53" s="106"/>
      <c r="M53" s="106"/>
      <c r="N53" s="106"/>
      <c r="O53" s="106"/>
      <c r="P53" s="106">
        <f t="shared" si="3"/>
        <v>1154918909.3705268</v>
      </c>
      <c r="Q53" s="106">
        <f>P53/'Ingresos Brutos del Juego'!$P$42</f>
        <v>1421788.6364280768</v>
      </c>
      <c r="R53" s="18"/>
      <c r="S53" s="1"/>
      <c r="T53" s="1"/>
    </row>
    <row r="54" spans="1:20" s="3" customFormat="1" ht="9">
      <c r="A54" s="1"/>
      <c r="B54" s="75" t="s">
        <v>5</v>
      </c>
      <c r="C54" s="83" t="s">
        <v>46</v>
      </c>
      <c r="D54" s="83">
        <v>88689096.193339422</v>
      </c>
      <c r="E54" s="83">
        <v>98420526.252155647</v>
      </c>
      <c r="F54" s="83"/>
      <c r="G54" s="83"/>
      <c r="H54" s="83"/>
      <c r="I54" s="83"/>
      <c r="J54" s="83"/>
      <c r="K54" s="83"/>
      <c r="L54" s="83"/>
      <c r="M54" s="83"/>
      <c r="N54" s="83"/>
      <c r="O54" s="83"/>
      <c r="P54" s="83">
        <f t="shared" si="3"/>
        <v>187109622.44549507</v>
      </c>
      <c r="Q54" s="83">
        <f>P54/'Ingresos Brutos del Juego'!$P$42</f>
        <v>230345.46650928853</v>
      </c>
      <c r="R54" s="18"/>
      <c r="S54" s="1"/>
      <c r="T54" s="1"/>
    </row>
    <row r="55" spans="1:20" s="3" customFormat="1" ht="9">
      <c r="A55" s="1"/>
      <c r="B55" s="76" t="s">
        <v>6</v>
      </c>
      <c r="C55" s="82" t="s">
        <v>47</v>
      </c>
      <c r="D55" s="106">
        <v>309578831.41189498</v>
      </c>
      <c r="E55" s="106">
        <v>262791992.8992781</v>
      </c>
      <c r="F55" s="106"/>
      <c r="G55" s="106"/>
      <c r="H55" s="106"/>
      <c r="I55" s="106"/>
      <c r="J55" s="106"/>
      <c r="K55" s="106"/>
      <c r="L55" s="106"/>
      <c r="M55" s="106"/>
      <c r="N55" s="106"/>
      <c r="O55" s="106"/>
      <c r="P55" s="106">
        <f t="shared" si="3"/>
        <v>572370824.31117308</v>
      </c>
      <c r="Q55" s="106">
        <f>P55/'Ingresos Brutos del Juego'!$P$42</f>
        <v>704629.84649904363</v>
      </c>
      <c r="R55" s="18"/>
      <c r="S55" s="1"/>
      <c r="T55" s="1"/>
    </row>
    <row r="56" spans="1:20" s="3" customFormat="1" ht="9">
      <c r="A56" s="1"/>
      <c r="B56" s="75" t="s">
        <v>97</v>
      </c>
      <c r="C56" s="83" t="s">
        <v>64</v>
      </c>
      <c r="D56" s="83">
        <v>375824515.93302369</v>
      </c>
      <c r="E56" s="83">
        <v>454407323.24396503</v>
      </c>
      <c r="F56" s="83"/>
      <c r="G56" s="83"/>
      <c r="H56" s="83"/>
      <c r="I56" s="83"/>
      <c r="J56" s="83"/>
      <c r="K56" s="83"/>
      <c r="L56" s="83"/>
      <c r="M56" s="83"/>
      <c r="N56" s="83"/>
      <c r="O56" s="83"/>
      <c r="P56" s="83">
        <f t="shared" si="3"/>
        <v>830231839.17698872</v>
      </c>
      <c r="Q56" s="83">
        <f>P56/'Ingresos Brutos del Juego'!$P$42</f>
        <v>1022075.3898522574</v>
      </c>
      <c r="R56" s="18"/>
      <c r="S56" s="1"/>
      <c r="T56" s="1"/>
    </row>
    <row r="57" spans="1:20" s="3" customFormat="1" ht="9">
      <c r="A57" s="1"/>
      <c r="B57" s="76" t="s">
        <v>7</v>
      </c>
      <c r="C57" s="82" t="s">
        <v>48</v>
      </c>
      <c r="D57" s="106">
        <v>194700502.44547051</v>
      </c>
      <c r="E57" s="106">
        <v>193196893.0589208</v>
      </c>
      <c r="F57" s="106"/>
      <c r="G57" s="106"/>
      <c r="H57" s="106"/>
      <c r="I57" s="106"/>
      <c r="J57" s="106"/>
      <c r="K57" s="106"/>
      <c r="L57" s="106"/>
      <c r="M57" s="106"/>
      <c r="N57" s="106"/>
      <c r="O57" s="106"/>
      <c r="P57" s="106">
        <f t="shared" si="3"/>
        <v>387897395.50439131</v>
      </c>
      <c r="Q57" s="106">
        <f>P57/'Ingresos Brutos del Juego'!$P$42</f>
        <v>477529.72486075509</v>
      </c>
      <c r="R57" s="18"/>
      <c r="S57" s="1"/>
      <c r="T57" s="1"/>
    </row>
    <row r="58" spans="1:20" s="3" customFormat="1" ht="9">
      <c r="A58" s="1"/>
      <c r="B58" s="75" t="s">
        <v>58</v>
      </c>
      <c r="C58" s="83" t="s">
        <v>49</v>
      </c>
      <c r="D58" s="83">
        <v>159951515.0084779</v>
      </c>
      <c r="E58" s="83">
        <v>158367092.07569611</v>
      </c>
      <c r="F58" s="83"/>
      <c r="G58" s="83"/>
      <c r="H58" s="83"/>
      <c r="I58" s="83"/>
      <c r="J58" s="83"/>
      <c r="K58" s="83"/>
      <c r="L58" s="83"/>
      <c r="M58" s="83"/>
      <c r="N58" s="83"/>
      <c r="O58" s="83"/>
      <c r="P58" s="83">
        <f t="shared" si="3"/>
        <v>318318607.08417404</v>
      </c>
      <c r="Q58" s="83">
        <f>P58/'Ingresos Brutos del Juego'!$P$42</f>
        <v>391873.20827794418</v>
      </c>
      <c r="R58" s="18"/>
      <c r="S58" s="1"/>
      <c r="T58" s="1"/>
    </row>
    <row r="59" spans="1:20" s="3" customFormat="1" ht="9">
      <c r="A59" s="1"/>
      <c r="B59" s="76" t="s">
        <v>53</v>
      </c>
      <c r="C59" s="82" t="s">
        <v>54</v>
      </c>
      <c r="D59" s="106">
        <v>65851416.958037779</v>
      </c>
      <c r="E59" s="106">
        <v>67386176.445432454</v>
      </c>
      <c r="F59" s="106"/>
      <c r="G59" s="106"/>
      <c r="H59" s="106"/>
      <c r="I59" s="106"/>
      <c r="J59" s="106"/>
      <c r="K59" s="106"/>
      <c r="L59" s="106"/>
      <c r="M59" s="106"/>
      <c r="N59" s="106"/>
      <c r="O59" s="106"/>
      <c r="P59" s="106">
        <f t="shared" si="3"/>
        <v>133237593.40347023</v>
      </c>
      <c r="Q59" s="106">
        <f>P59/'Ingresos Brutos del Juego'!$P$42</f>
        <v>164025.10575337958</v>
      </c>
      <c r="R59" s="18"/>
      <c r="S59" s="1"/>
      <c r="T59" s="1"/>
    </row>
    <row r="60" spans="1:20" s="3" customFormat="1" ht="9">
      <c r="A60" s="1"/>
      <c r="B60" s="75" t="s">
        <v>51</v>
      </c>
      <c r="C60" s="83" t="s">
        <v>52</v>
      </c>
      <c r="D60" s="83">
        <v>66147824.302572601</v>
      </c>
      <c r="E60" s="83">
        <v>61437179.050454967</v>
      </c>
      <c r="F60" s="83"/>
      <c r="G60" s="83"/>
      <c r="H60" s="83"/>
      <c r="I60" s="83"/>
      <c r="J60" s="83"/>
      <c r="K60" s="83"/>
      <c r="L60" s="83"/>
      <c r="M60" s="83"/>
      <c r="N60" s="83"/>
      <c r="O60" s="83"/>
      <c r="P60" s="83">
        <f t="shared" si="3"/>
        <v>127585003.35302757</v>
      </c>
      <c r="Q60" s="83">
        <f>P60/'Ingresos Brutos del Juego'!$P$42</f>
        <v>157066.35892284571</v>
      </c>
      <c r="R60" s="18"/>
      <c r="S60" s="1"/>
      <c r="T60" s="1"/>
    </row>
    <row r="61" spans="1:20" s="3" customFormat="1" ht="9">
      <c r="A61" s="1"/>
      <c r="B61" s="76" t="s">
        <v>8</v>
      </c>
      <c r="C61" s="82" t="s">
        <v>50</v>
      </c>
      <c r="D61" s="106">
        <v>301438165.65569693</v>
      </c>
      <c r="E61" s="106">
        <v>265273175.91622281</v>
      </c>
      <c r="F61" s="106"/>
      <c r="G61" s="106"/>
      <c r="H61" s="106"/>
      <c r="I61" s="106"/>
      <c r="J61" s="106"/>
      <c r="K61" s="106"/>
      <c r="L61" s="106"/>
      <c r="M61" s="106"/>
      <c r="N61" s="106"/>
      <c r="O61" s="106"/>
      <c r="P61" s="106">
        <f t="shared" si="3"/>
        <v>566711341.57191968</v>
      </c>
      <c r="Q61" s="106">
        <f>P61/'Ingresos Brutos del Juego'!$P$42</f>
        <v>697662.61427049083</v>
      </c>
      <c r="R61" s="18"/>
      <c r="S61" s="1"/>
      <c r="T61" s="1"/>
    </row>
    <row r="62" spans="1:20" s="3" customFormat="1" ht="9">
      <c r="A62" s="1"/>
      <c r="B62" s="43" t="s">
        <v>0</v>
      </c>
      <c r="C62" s="43"/>
      <c r="D62" s="43">
        <f>SUM(D40:D61)</f>
        <v>7343286755.3412189</v>
      </c>
      <c r="E62" s="43">
        <f t="shared" ref="E62:O62" si="4">SUM(E40:E61)</f>
        <v>6907425368.8199768</v>
      </c>
      <c r="F62" s="43">
        <f t="shared" si="4"/>
        <v>0</v>
      </c>
      <c r="G62" s="43">
        <f t="shared" si="4"/>
        <v>0</v>
      </c>
      <c r="H62" s="43">
        <f t="shared" si="4"/>
        <v>0</v>
      </c>
      <c r="I62" s="43">
        <f t="shared" si="4"/>
        <v>0</v>
      </c>
      <c r="J62" s="43">
        <f t="shared" si="4"/>
        <v>0</v>
      </c>
      <c r="K62" s="43">
        <f t="shared" si="4"/>
        <v>0</v>
      </c>
      <c r="L62" s="43">
        <f t="shared" si="4"/>
        <v>0</v>
      </c>
      <c r="M62" s="43">
        <f t="shared" si="4"/>
        <v>0</v>
      </c>
      <c r="N62" s="43">
        <f t="shared" si="4"/>
        <v>0</v>
      </c>
      <c r="O62" s="43">
        <f t="shared" si="4"/>
        <v>0</v>
      </c>
      <c r="P62" s="43">
        <v>38029676666.327728</v>
      </c>
      <c r="Q62" s="43"/>
      <c r="R62" s="18">
        <f>SUM(R40:R61)</f>
        <v>0</v>
      </c>
      <c r="S62" s="1"/>
      <c r="T62" s="1"/>
    </row>
    <row r="63" spans="1:20" s="3" customFormat="1" ht="9">
      <c r="A63" s="1"/>
      <c r="B63" s="43" t="s">
        <v>109</v>
      </c>
      <c r="C63" s="43"/>
      <c r="D63" s="43">
        <f>D62/'Ingresos Brutos del Juego'!D42</f>
        <v>8886519.7804066353</v>
      </c>
      <c r="E63" s="43"/>
      <c r="F63" s="43"/>
      <c r="G63" s="43"/>
      <c r="H63" s="43"/>
      <c r="I63" s="43"/>
      <c r="J63" s="43"/>
      <c r="K63" s="43"/>
      <c r="L63" s="43"/>
      <c r="M63" s="43"/>
      <c r="N63" s="43"/>
      <c r="O63" s="43"/>
      <c r="P63" s="43">
        <f>P62/'Ingresos Brutos del Juego'!P42</f>
        <v>46817280.150594279</v>
      </c>
      <c r="Q63" s="43">
        <f>SUM(Q40:Q61)</f>
        <v>17543656.437475313</v>
      </c>
      <c r="R63" s="18"/>
      <c r="S63" s="1"/>
      <c r="T63" s="1"/>
    </row>
    <row r="64" spans="1:20" s="1" customFormat="1" ht="9">
      <c r="B64" s="43" t="s">
        <v>10</v>
      </c>
      <c r="C64" s="43"/>
      <c r="D64" s="62">
        <f>'Ingresos Brutos del Juego'!D42</f>
        <v>826.34</v>
      </c>
      <c r="E64" s="62">
        <f>'Ingresos Brutos del Juego'!E42</f>
        <v>798.26</v>
      </c>
      <c r="F64" s="62">
        <f>'Ingresos Brutos del Juego'!F42</f>
        <v>0</v>
      </c>
      <c r="G64" s="62">
        <f>'Ingresos Brutos del Juego'!G42</f>
        <v>0</v>
      </c>
      <c r="H64" s="62">
        <f>'Ingresos Brutos del Juego'!H42</f>
        <v>0</v>
      </c>
      <c r="I64" s="62">
        <f>'Ingresos Brutos del Juego'!I42</f>
        <v>0</v>
      </c>
      <c r="J64" s="62">
        <f>'Ingresos Brutos del Juego'!J42</f>
        <v>0</v>
      </c>
      <c r="K64" s="62">
        <f>'Ingresos Brutos del Juego'!K42</f>
        <v>0</v>
      </c>
      <c r="L64" s="62">
        <f>'Ingresos Brutos del Juego'!L42</f>
        <v>0</v>
      </c>
      <c r="M64" s="62">
        <f>'Ingresos Brutos del Juego'!M42</f>
        <v>0</v>
      </c>
      <c r="N64" s="62">
        <f>'Ingresos Brutos del Juego'!N42</f>
        <v>0</v>
      </c>
      <c r="O64" s="62">
        <f>'Ingresos Brutos del Juego'!O42</f>
        <v>0</v>
      </c>
      <c r="P64" s="62">
        <f>'Ingresos Brutos del Juego'!P42</f>
        <v>812.3</v>
      </c>
      <c r="Q64" s="43"/>
      <c r="R64" s="18"/>
    </row>
    <row r="65" spans="2:17" ht="11.25" customHeight="1">
      <c r="B65" s="120" t="s">
        <v>99</v>
      </c>
      <c r="C65" s="120"/>
      <c r="D65" s="120"/>
      <c r="E65" s="120"/>
      <c r="F65" s="120"/>
      <c r="G65" s="120"/>
      <c r="H65" s="120"/>
      <c r="I65" s="120"/>
      <c r="J65" s="120"/>
      <c r="K65" s="120"/>
      <c r="L65" s="120"/>
      <c r="M65" s="120"/>
      <c r="N65" s="120"/>
      <c r="O65" s="120"/>
      <c r="P65" s="120"/>
      <c r="Q65" s="120"/>
    </row>
    <row r="66" spans="2:17" ht="1.5" customHeight="1"/>
    <row r="67" spans="2:17">
      <c r="B67" s="1" t="s">
        <v>102</v>
      </c>
    </row>
  </sheetData>
  <mergeCells count="5">
    <mergeCell ref="B65:Q65"/>
    <mergeCell ref="B39:Q39"/>
    <mergeCell ref="B9:Q9"/>
    <mergeCell ref="B37:Q37"/>
    <mergeCell ref="B11:Q11"/>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108"/>
  <sheetViews>
    <sheetView showGridLines="0" topLeftCell="B101" zoomScale="130" zoomScaleNormal="130" workbookViewId="0">
      <selection activeCell="F121" sqref="F121"/>
    </sheetView>
  </sheetViews>
  <sheetFormatPr baseColWidth="10" defaultColWidth="11.42578125" defaultRowHeight="14.25"/>
  <cols>
    <col min="1" max="1" width="4.140625" style="13" customWidth="1"/>
    <col min="2" max="3" width="20.85546875" style="13" customWidth="1"/>
    <col min="4" max="4" width="11.7109375" style="13" bestFit="1" customWidth="1"/>
    <col min="5" max="5" width="10.42578125" style="13" bestFit="1" customWidth="1"/>
    <col min="6" max="7" width="11" style="13" bestFit="1" customWidth="1"/>
    <col min="8" max="8" width="13.42578125" style="13" customWidth="1"/>
    <col min="9" max="9" width="11" style="13" bestFit="1" customWidth="1"/>
    <col min="10" max="10" width="10.5703125" style="13" bestFit="1" customWidth="1"/>
    <col min="11" max="11" width="11.5703125" style="13" customWidth="1"/>
    <col min="12" max="12" width="11" style="13" bestFit="1" customWidth="1"/>
    <col min="13" max="13" width="10.5703125" style="13" customWidth="1"/>
    <col min="14" max="14" width="11.5703125" style="13" customWidth="1"/>
    <col min="15" max="15" width="11.42578125" style="13" bestFit="1" customWidth="1"/>
    <col min="16" max="16" width="12.5703125" style="13" bestFit="1" customWidth="1"/>
    <col min="17" max="17" width="11.42578125" style="13" bestFit="1" customWidth="1"/>
    <col min="18" max="18" width="1" style="13" customWidth="1"/>
    <col min="19" max="16384" width="11.42578125" style="13"/>
  </cols>
  <sheetData>
    <row r="1" spans="1:18" ht="10.5" customHeight="1"/>
    <row r="2" spans="1:18" ht="10.5" customHeight="1"/>
    <row r="3" spans="1:18" ht="10.5" customHeight="1"/>
    <row r="4" spans="1:18" ht="10.5" customHeight="1"/>
    <row r="5" spans="1:18" ht="10.5" customHeight="1"/>
    <row r="6" spans="1:18" ht="10.5" customHeight="1"/>
    <row r="7" spans="1:18" ht="49.5" customHeight="1">
      <c r="Q7" s="31"/>
    </row>
    <row r="8" spans="1:18" ht="10.35" customHeight="1">
      <c r="B8" s="92"/>
      <c r="Q8" s="31"/>
    </row>
    <row r="9" spans="1:18" s="29" customFormat="1" ht="22.5" customHeight="1">
      <c r="B9" s="128" t="s">
        <v>94</v>
      </c>
      <c r="C9" s="129"/>
      <c r="D9" s="129"/>
      <c r="E9" s="129"/>
      <c r="F9" s="129"/>
      <c r="G9" s="129"/>
      <c r="H9" s="129"/>
      <c r="I9" s="129"/>
      <c r="J9" s="129"/>
      <c r="K9" s="129"/>
      <c r="L9" s="129"/>
      <c r="M9" s="129"/>
      <c r="N9" s="129"/>
      <c r="O9" s="129"/>
      <c r="P9" s="132"/>
      <c r="Q9" s="31"/>
      <c r="R9" s="31"/>
    </row>
    <row r="10" spans="1:18" s="29" customFormat="1" ht="11.25" customHeight="1">
      <c r="B10" s="48" t="s">
        <v>4</v>
      </c>
      <c r="C10" s="26"/>
      <c r="D10" s="26" t="s">
        <v>13</v>
      </c>
      <c r="E10" s="26" t="s">
        <v>14</v>
      </c>
      <c r="F10" s="26" t="s">
        <v>15</v>
      </c>
      <c r="G10" s="26" t="s">
        <v>16</v>
      </c>
      <c r="H10" s="26" t="s">
        <v>17</v>
      </c>
      <c r="I10" s="26" t="s">
        <v>18</v>
      </c>
      <c r="J10" s="26" t="s">
        <v>19</v>
      </c>
      <c r="K10" s="26" t="s">
        <v>20</v>
      </c>
      <c r="L10" s="26" t="s">
        <v>21</v>
      </c>
      <c r="M10" s="26" t="s">
        <v>32</v>
      </c>
      <c r="N10" s="59" t="s">
        <v>33</v>
      </c>
      <c r="O10" s="59" t="s">
        <v>34</v>
      </c>
      <c r="P10" s="96" t="s">
        <v>107</v>
      </c>
      <c r="Q10" s="31"/>
      <c r="R10" s="31"/>
    </row>
    <row r="11" spans="1:18" s="29" customFormat="1" ht="15" customHeight="1">
      <c r="B11" s="117" t="s">
        <v>83</v>
      </c>
      <c r="C11" s="118"/>
      <c r="D11" s="118"/>
      <c r="E11" s="118"/>
      <c r="F11" s="118"/>
      <c r="G11" s="118"/>
      <c r="H11" s="118"/>
      <c r="I11" s="118"/>
      <c r="J11" s="118"/>
      <c r="K11" s="118"/>
      <c r="L11" s="118"/>
      <c r="M11" s="118"/>
      <c r="N11" s="118"/>
      <c r="O11" s="118"/>
      <c r="P11" s="119"/>
      <c r="R11" s="31"/>
    </row>
    <row r="12" spans="1:18" s="29" customFormat="1" ht="9">
      <c r="B12" s="75" t="s">
        <v>85</v>
      </c>
      <c r="C12" s="71" t="s">
        <v>59</v>
      </c>
      <c r="D12" s="83">
        <v>25903</v>
      </c>
      <c r="E12" s="83">
        <v>25840</v>
      </c>
      <c r="F12" s="83"/>
      <c r="G12" s="83"/>
      <c r="H12" s="83"/>
      <c r="I12" s="83"/>
      <c r="J12" s="83"/>
      <c r="K12" s="83"/>
      <c r="L12" s="83"/>
      <c r="M12" s="83"/>
      <c r="N12" s="83"/>
      <c r="O12" s="83"/>
      <c r="P12" s="108">
        <f>SUM(D12:O12)</f>
        <v>51743</v>
      </c>
      <c r="R12" s="31"/>
    </row>
    <row r="13" spans="1:18" s="84" customFormat="1" ht="9">
      <c r="B13" s="76" t="s">
        <v>55</v>
      </c>
      <c r="C13" s="70" t="s">
        <v>37</v>
      </c>
      <c r="D13" s="106">
        <v>12737</v>
      </c>
      <c r="E13" s="106">
        <v>11743</v>
      </c>
      <c r="F13" s="106"/>
      <c r="G13" s="106"/>
      <c r="H13" s="106"/>
      <c r="I13" s="106"/>
      <c r="J13" s="106"/>
      <c r="K13" s="106"/>
      <c r="L13" s="106"/>
      <c r="M13" s="106"/>
      <c r="N13" s="106"/>
      <c r="O13" s="106"/>
      <c r="P13" s="109">
        <f t="shared" ref="P13:P33" si="0">SUM(D13:O13)</f>
        <v>24480</v>
      </c>
      <c r="Q13" s="85"/>
      <c r="R13" s="85"/>
    </row>
    <row r="14" spans="1:18" s="86" customFormat="1" ht="9">
      <c r="A14" s="84"/>
      <c r="B14" s="75" t="s">
        <v>1</v>
      </c>
      <c r="C14" s="71" t="s">
        <v>38</v>
      </c>
      <c r="D14" s="83">
        <v>41285</v>
      </c>
      <c r="E14" s="83">
        <v>40629</v>
      </c>
      <c r="F14" s="83"/>
      <c r="G14" s="83"/>
      <c r="H14" s="83"/>
      <c r="I14" s="83"/>
      <c r="J14" s="83"/>
      <c r="K14" s="83"/>
      <c r="L14" s="83"/>
      <c r="M14" s="83"/>
      <c r="N14" s="83"/>
      <c r="O14" s="83"/>
      <c r="P14" s="108">
        <f t="shared" si="0"/>
        <v>81914</v>
      </c>
      <c r="Q14" s="85"/>
      <c r="R14" s="85"/>
    </row>
    <row r="15" spans="1:18" s="86" customFormat="1" ht="9">
      <c r="A15" s="84"/>
      <c r="B15" s="76" t="s">
        <v>35</v>
      </c>
      <c r="C15" s="70" t="s">
        <v>39</v>
      </c>
      <c r="D15" s="106">
        <v>19908</v>
      </c>
      <c r="E15" s="106">
        <v>18578</v>
      </c>
      <c r="F15" s="106"/>
      <c r="G15" s="106"/>
      <c r="H15" s="106"/>
      <c r="I15" s="106"/>
      <c r="J15" s="106"/>
      <c r="K15" s="106"/>
      <c r="L15" s="106"/>
      <c r="M15" s="106"/>
      <c r="N15" s="106"/>
      <c r="O15" s="106"/>
      <c r="P15" s="109">
        <f t="shared" si="0"/>
        <v>38486</v>
      </c>
      <c r="Q15" s="85"/>
      <c r="R15" s="85"/>
    </row>
    <row r="16" spans="1:18" s="86" customFormat="1" ht="9">
      <c r="A16" s="84"/>
      <c r="B16" s="75" t="s">
        <v>71</v>
      </c>
      <c r="C16" s="71" t="s">
        <v>72</v>
      </c>
      <c r="D16" s="83">
        <v>8672</v>
      </c>
      <c r="E16" s="83">
        <v>8964</v>
      </c>
      <c r="F16" s="83"/>
      <c r="G16" s="83"/>
      <c r="H16" s="83"/>
      <c r="I16" s="83"/>
      <c r="J16" s="83"/>
      <c r="K16" s="83"/>
      <c r="L16" s="83"/>
      <c r="M16" s="83"/>
      <c r="N16" s="83"/>
      <c r="O16" s="83"/>
      <c r="P16" s="108">
        <f t="shared" si="0"/>
        <v>17636</v>
      </c>
      <c r="Q16" s="85"/>
      <c r="R16" s="85"/>
    </row>
    <row r="17" spans="1:18" s="86" customFormat="1" ht="9">
      <c r="A17" s="84"/>
      <c r="B17" s="76" t="s">
        <v>93</v>
      </c>
      <c r="C17" s="70" t="s">
        <v>62</v>
      </c>
      <c r="D17" s="106">
        <v>68269</v>
      </c>
      <c r="E17" s="106">
        <v>75470</v>
      </c>
      <c r="F17" s="106"/>
      <c r="G17" s="106"/>
      <c r="H17" s="106"/>
      <c r="I17" s="106"/>
      <c r="J17" s="106"/>
      <c r="K17" s="106"/>
      <c r="L17" s="106"/>
      <c r="M17" s="106"/>
      <c r="N17" s="106"/>
      <c r="O17" s="106"/>
      <c r="P17" s="109">
        <f t="shared" si="0"/>
        <v>143739</v>
      </c>
      <c r="Q17" s="85"/>
      <c r="R17" s="85"/>
    </row>
    <row r="18" spans="1:18" s="86" customFormat="1" ht="9">
      <c r="A18" s="84"/>
      <c r="B18" s="75" t="s">
        <v>12</v>
      </c>
      <c r="C18" s="71" t="s">
        <v>40</v>
      </c>
      <c r="D18" s="83">
        <v>18865</v>
      </c>
      <c r="E18" s="83">
        <v>20715</v>
      </c>
      <c r="F18" s="83"/>
      <c r="G18" s="83"/>
      <c r="H18" s="83"/>
      <c r="I18" s="83"/>
      <c r="J18" s="83"/>
      <c r="K18" s="83"/>
      <c r="L18" s="83"/>
      <c r="M18" s="83"/>
      <c r="N18" s="83"/>
      <c r="O18" s="83"/>
      <c r="P18" s="108">
        <f t="shared" si="0"/>
        <v>39580</v>
      </c>
      <c r="Q18" s="85"/>
      <c r="R18" s="85"/>
    </row>
    <row r="19" spans="1:18" s="86" customFormat="1" ht="9">
      <c r="A19" s="84"/>
      <c r="B19" s="76" t="s">
        <v>95</v>
      </c>
      <c r="C19" s="70" t="s">
        <v>63</v>
      </c>
      <c r="D19" s="106">
        <v>80634</v>
      </c>
      <c r="E19" s="106">
        <v>86303</v>
      </c>
      <c r="F19" s="106"/>
      <c r="G19" s="106"/>
      <c r="H19" s="106"/>
      <c r="I19" s="106"/>
      <c r="J19" s="106"/>
      <c r="K19" s="106"/>
      <c r="L19" s="106"/>
      <c r="M19" s="106"/>
      <c r="N19" s="106"/>
      <c r="O19" s="106"/>
      <c r="P19" s="109">
        <f t="shared" si="0"/>
        <v>166937</v>
      </c>
      <c r="Q19" s="85"/>
      <c r="R19" s="85"/>
    </row>
    <row r="20" spans="1:18" s="86" customFormat="1" ht="9">
      <c r="A20" s="84"/>
      <c r="B20" s="75" t="s">
        <v>88</v>
      </c>
      <c r="C20" s="71" t="s">
        <v>41</v>
      </c>
      <c r="D20" s="83">
        <v>38230</v>
      </c>
      <c r="E20" s="83">
        <v>36643</v>
      </c>
      <c r="F20" s="83"/>
      <c r="G20" s="83"/>
      <c r="H20" s="83"/>
      <c r="I20" s="83"/>
      <c r="J20" s="83"/>
      <c r="K20" s="83"/>
      <c r="L20" s="83"/>
      <c r="M20" s="83"/>
      <c r="N20" s="83"/>
      <c r="O20" s="83"/>
      <c r="P20" s="108">
        <f t="shared" si="0"/>
        <v>74873</v>
      </c>
      <c r="Q20" s="85"/>
      <c r="R20" s="85"/>
    </row>
    <row r="21" spans="1:18" s="86" customFormat="1" ht="9">
      <c r="A21" s="84"/>
      <c r="B21" s="76" t="s">
        <v>56</v>
      </c>
      <c r="C21" s="70" t="s">
        <v>42</v>
      </c>
      <c r="D21" s="106">
        <v>89745</v>
      </c>
      <c r="E21" s="106">
        <v>87041</v>
      </c>
      <c r="F21" s="106"/>
      <c r="G21" s="106"/>
      <c r="H21" s="106"/>
      <c r="I21" s="106"/>
      <c r="J21" s="106"/>
      <c r="K21" s="106"/>
      <c r="L21" s="106"/>
      <c r="M21" s="106"/>
      <c r="N21" s="106"/>
      <c r="O21" s="106"/>
      <c r="P21" s="109">
        <f t="shared" si="0"/>
        <v>176786</v>
      </c>
      <c r="Q21" s="85"/>
      <c r="R21" s="85"/>
    </row>
    <row r="22" spans="1:18" s="86" customFormat="1" ht="9">
      <c r="A22" s="84"/>
      <c r="B22" s="75" t="s">
        <v>2</v>
      </c>
      <c r="C22" s="71" t="s">
        <v>43</v>
      </c>
      <c r="D22" s="83">
        <v>7247</v>
      </c>
      <c r="E22" s="83">
        <v>7122</v>
      </c>
      <c r="F22" s="83"/>
      <c r="G22" s="83"/>
      <c r="H22" s="83"/>
      <c r="I22" s="83"/>
      <c r="J22" s="83"/>
      <c r="K22" s="83"/>
      <c r="L22" s="83"/>
      <c r="M22" s="83"/>
      <c r="N22" s="83"/>
      <c r="O22" s="83"/>
      <c r="P22" s="108">
        <f t="shared" si="0"/>
        <v>14369</v>
      </c>
      <c r="Q22" s="85"/>
      <c r="R22" s="85"/>
    </row>
    <row r="23" spans="1:18" s="86" customFormat="1" ht="9">
      <c r="A23" s="84"/>
      <c r="B23" s="76" t="s">
        <v>3</v>
      </c>
      <c r="C23" s="70" t="s">
        <v>44</v>
      </c>
      <c r="D23" s="106">
        <v>13763</v>
      </c>
      <c r="E23" s="106">
        <v>13540</v>
      </c>
      <c r="F23" s="106"/>
      <c r="G23" s="106"/>
      <c r="H23" s="106"/>
      <c r="I23" s="106"/>
      <c r="J23" s="106"/>
      <c r="K23" s="106"/>
      <c r="L23" s="106"/>
      <c r="M23" s="106"/>
      <c r="N23" s="106"/>
      <c r="O23" s="106"/>
      <c r="P23" s="109">
        <f t="shared" si="0"/>
        <v>27303</v>
      </c>
      <c r="Q23" s="85"/>
      <c r="R23" s="85"/>
    </row>
    <row r="24" spans="1:18" s="86" customFormat="1" ht="9">
      <c r="A24" s="84"/>
      <c r="B24" s="75" t="s">
        <v>86</v>
      </c>
      <c r="C24" s="71" t="s">
        <v>87</v>
      </c>
      <c r="D24" s="83">
        <v>17986</v>
      </c>
      <c r="E24" s="83">
        <v>15198</v>
      </c>
      <c r="F24" s="83"/>
      <c r="G24" s="83"/>
      <c r="H24" s="83"/>
      <c r="I24" s="83"/>
      <c r="J24" s="83"/>
      <c r="K24" s="83"/>
      <c r="L24" s="83"/>
      <c r="M24" s="83"/>
      <c r="N24" s="83"/>
      <c r="O24" s="83"/>
      <c r="P24" s="108">
        <f t="shared" si="0"/>
        <v>33184</v>
      </c>
      <c r="Q24" s="85"/>
      <c r="R24" s="85"/>
    </row>
    <row r="25" spans="1:18" s="86" customFormat="1" ht="9">
      <c r="A25" s="84"/>
      <c r="B25" s="76" t="s">
        <v>57</v>
      </c>
      <c r="C25" s="70" t="s">
        <v>45</v>
      </c>
      <c r="D25" s="106">
        <v>55059</v>
      </c>
      <c r="E25" s="106">
        <v>52617</v>
      </c>
      <c r="F25" s="106"/>
      <c r="G25" s="106"/>
      <c r="H25" s="106"/>
      <c r="I25" s="106"/>
      <c r="J25" s="106"/>
      <c r="K25" s="106"/>
      <c r="L25" s="106"/>
      <c r="M25" s="106"/>
      <c r="N25" s="106"/>
      <c r="O25" s="106"/>
      <c r="P25" s="109">
        <f t="shared" si="0"/>
        <v>107676</v>
      </c>
      <c r="Q25" s="85"/>
      <c r="R25" s="85"/>
    </row>
    <row r="26" spans="1:18" s="86" customFormat="1" ht="9">
      <c r="A26" s="84"/>
      <c r="B26" s="75" t="s">
        <v>5</v>
      </c>
      <c r="C26" s="71" t="s">
        <v>46</v>
      </c>
      <c r="D26" s="83">
        <v>10742</v>
      </c>
      <c r="E26" s="83">
        <v>10936</v>
      </c>
      <c r="F26" s="83"/>
      <c r="G26" s="83"/>
      <c r="H26" s="83"/>
      <c r="I26" s="83"/>
      <c r="J26" s="83"/>
      <c r="K26" s="83"/>
      <c r="L26" s="83"/>
      <c r="M26" s="83"/>
      <c r="N26" s="83"/>
      <c r="O26" s="83"/>
      <c r="P26" s="108">
        <f t="shared" si="0"/>
        <v>21678</v>
      </c>
      <c r="Q26" s="85"/>
      <c r="R26" s="85"/>
    </row>
    <row r="27" spans="1:18" s="86" customFormat="1" ht="9">
      <c r="A27" s="84"/>
      <c r="B27" s="76" t="s">
        <v>6</v>
      </c>
      <c r="C27" s="70" t="s">
        <v>47</v>
      </c>
      <c r="D27" s="106">
        <v>29897</v>
      </c>
      <c r="E27" s="106">
        <v>28264</v>
      </c>
      <c r="F27" s="106"/>
      <c r="G27" s="106"/>
      <c r="H27" s="106"/>
      <c r="I27" s="106"/>
      <c r="J27" s="106"/>
      <c r="K27" s="106"/>
      <c r="L27" s="106"/>
      <c r="M27" s="106"/>
      <c r="N27" s="106"/>
      <c r="O27" s="106"/>
      <c r="P27" s="109">
        <f t="shared" si="0"/>
        <v>58161</v>
      </c>
      <c r="Q27" s="85"/>
      <c r="R27" s="85"/>
    </row>
    <row r="28" spans="1:18" s="86" customFormat="1" ht="9">
      <c r="A28" s="84"/>
      <c r="B28" s="75" t="s">
        <v>97</v>
      </c>
      <c r="C28" s="71" t="s">
        <v>64</v>
      </c>
      <c r="D28" s="83">
        <v>36850</v>
      </c>
      <c r="E28" s="83">
        <v>52567</v>
      </c>
      <c r="F28" s="83"/>
      <c r="G28" s="83"/>
      <c r="H28" s="83"/>
      <c r="I28" s="83"/>
      <c r="J28" s="83"/>
      <c r="K28" s="83"/>
      <c r="L28" s="83"/>
      <c r="M28" s="83"/>
      <c r="N28" s="83"/>
      <c r="O28" s="83"/>
      <c r="P28" s="108">
        <f t="shared" si="0"/>
        <v>89417</v>
      </c>
      <c r="Q28" s="85"/>
      <c r="R28" s="85"/>
    </row>
    <row r="29" spans="1:18" s="86" customFormat="1" ht="9">
      <c r="A29" s="84"/>
      <c r="B29" s="76" t="s">
        <v>7</v>
      </c>
      <c r="C29" s="70" t="s">
        <v>48</v>
      </c>
      <c r="D29" s="106">
        <v>25011</v>
      </c>
      <c r="E29" s="106">
        <v>26963</v>
      </c>
      <c r="F29" s="106"/>
      <c r="G29" s="106"/>
      <c r="H29" s="106"/>
      <c r="I29" s="106"/>
      <c r="J29" s="106"/>
      <c r="K29" s="106"/>
      <c r="L29" s="106"/>
      <c r="M29" s="106"/>
      <c r="N29" s="106"/>
      <c r="O29" s="106"/>
      <c r="P29" s="109">
        <f t="shared" si="0"/>
        <v>51974</v>
      </c>
      <c r="Q29" s="85"/>
      <c r="R29" s="85"/>
    </row>
    <row r="30" spans="1:18" s="86" customFormat="1" ht="9">
      <c r="A30" s="84"/>
      <c r="B30" s="75" t="s">
        <v>58</v>
      </c>
      <c r="C30" s="71" t="s">
        <v>49</v>
      </c>
      <c r="D30" s="83">
        <v>15357</v>
      </c>
      <c r="E30" s="83">
        <v>15219</v>
      </c>
      <c r="F30" s="83"/>
      <c r="G30" s="83"/>
      <c r="H30" s="83"/>
      <c r="I30" s="83"/>
      <c r="J30" s="83"/>
      <c r="K30" s="83"/>
      <c r="L30" s="83"/>
      <c r="M30" s="83"/>
      <c r="N30" s="83"/>
      <c r="O30" s="83"/>
      <c r="P30" s="108">
        <f t="shared" si="0"/>
        <v>30576</v>
      </c>
      <c r="Q30" s="85"/>
      <c r="R30" s="85"/>
    </row>
    <row r="31" spans="1:18" s="86" customFormat="1" ht="9">
      <c r="A31" s="84"/>
      <c r="B31" s="76" t="s">
        <v>53</v>
      </c>
      <c r="C31" s="70" t="s">
        <v>54</v>
      </c>
      <c r="D31" s="106">
        <v>9290</v>
      </c>
      <c r="E31" s="106">
        <v>10445</v>
      </c>
      <c r="F31" s="106"/>
      <c r="G31" s="106"/>
      <c r="H31" s="106"/>
      <c r="I31" s="106"/>
      <c r="J31" s="106"/>
      <c r="K31" s="106"/>
      <c r="L31" s="106"/>
      <c r="M31" s="106"/>
      <c r="N31" s="106"/>
      <c r="O31" s="106"/>
      <c r="P31" s="109">
        <f t="shared" si="0"/>
        <v>19735</v>
      </c>
      <c r="Q31" s="85"/>
      <c r="R31" s="85"/>
    </row>
    <row r="32" spans="1:18" s="86" customFormat="1" ht="9">
      <c r="A32" s="84"/>
      <c r="B32" s="75" t="s">
        <v>51</v>
      </c>
      <c r="C32" s="71" t="s">
        <v>52</v>
      </c>
      <c r="D32" s="83">
        <v>8286</v>
      </c>
      <c r="E32" s="83">
        <v>7745</v>
      </c>
      <c r="F32" s="83"/>
      <c r="G32" s="83"/>
      <c r="H32" s="83"/>
      <c r="I32" s="83"/>
      <c r="J32" s="83"/>
      <c r="K32" s="83"/>
      <c r="L32" s="83"/>
      <c r="M32" s="83"/>
      <c r="N32" s="83"/>
      <c r="O32" s="83"/>
      <c r="P32" s="108">
        <f t="shared" si="0"/>
        <v>16031</v>
      </c>
      <c r="Q32" s="85"/>
      <c r="R32" s="85"/>
    </row>
    <row r="33" spans="1:18" s="86" customFormat="1" ht="9">
      <c r="A33" s="84"/>
      <c r="B33" s="76" t="s">
        <v>8</v>
      </c>
      <c r="C33" s="70" t="s">
        <v>50</v>
      </c>
      <c r="D33" s="106">
        <v>29281</v>
      </c>
      <c r="E33" s="106">
        <v>26123</v>
      </c>
      <c r="F33" s="106"/>
      <c r="G33" s="106"/>
      <c r="H33" s="106"/>
      <c r="I33" s="106"/>
      <c r="J33" s="106"/>
      <c r="K33" s="106"/>
      <c r="L33" s="106"/>
      <c r="M33" s="106"/>
      <c r="N33" s="106"/>
      <c r="O33" s="106"/>
      <c r="P33" s="109">
        <f t="shared" si="0"/>
        <v>55404</v>
      </c>
      <c r="Q33" s="85"/>
      <c r="R33" s="85"/>
    </row>
    <row r="34" spans="1:18" s="30" customFormat="1" ht="15" customHeight="1">
      <c r="A34" s="29"/>
      <c r="B34" s="117" t="s">
        <v>70</v>
      </c>
      <c r="C34" s="118"/>
      <c r="D34" s="118"/>
      <c r="E34" s="118"/>
      <c r="F34" s="118"/>
      <c r="G34" s="118"/>
      <c r="H34" s="118"/>
      <c r="I34" s="118"/>
      <c r="J34" s="118"/>
      <c r="K34" s="118"/>
      <c r="L34" s="118"/>
      <c r="M34" s="118"/>
      <c r="N34" s="118"/>
      <c r="O34" s="118"/>
      <c r="P34" s="119"/>
      <c r="Q34" s="31"/>
      <c r="R34" s="31"/>
    </row>
    <row r="35" spans="1:18" s="86" customFormat="1" ht="9">
      <c r="A35" s="84"/>
      <c r="B35" s="81" t="s">
        <v>60</v>
      </c>
      <c r="C35" s="83" t="s">
        <v>61</v>
      </c>
      <c r="D35" s="73">
        <v>28914</v>
      </c>
      <c r="E35" s="73">
        <v>27126</v>
      </c>
      <c r="F35" s="73"/>
      <c r="G35" s="73"/>
      <c r="H35" s="73"/>
      <c r="I35" s="73"/>
      <c r="J35" s="73"/>
      <c r="K35" s="73"/>
      <c r="L35" s="73"/>
      <c r="M35" s="73"/>
      <c r="N35" s="73"/>
      <c r="O35" s="73"/>
      <c r="P35" s="87">
        <f>SUM(D35:O35)</f>
        <v>56040</v>
      </c>
      <c r="Q35" s="85"/>
      <c r="R35" s="85"/>
    </row>
    <row r="36" spans="1:18" s="86" customFormat="1" ht="9">
      <c r="A36" s="84"/>
      <c r="B36" s="80" t="s">
        <v>65</v>
      </c>
      <c r="C36" s="82" t="s">
        <v>66</v>
      </c>
      <c r="D36" s="72">
        <v>0</v>
      </c>
      <c r="E36" s="72">
        <v>0</v>
      </c>
      <c r="F36" s="72"/>
      <c r="G36" s="72"/>
      <c r="H36" s="72"/>
      <c r="I36" s="72"/>
      <c r="J36" s="72"/>
      <c r="K36" s="72"/>
      <c r="L36" s="72"/>
      <c r="M36" s="72"/>
      <c r="N36" s="72"/>
      <c r="O36" s="72"/>
      <c r="P36" s="110">
        <f t="shared" ref="P36:P37" si="1">SUM(D36:O36)</f>
        <v>0</v>
      </c>
      <c r="Q36" s="85"/>
      <c r="R36" s="85"/>
    </row>
    <row r="37" spans="1:18" s="86" customFormat="1" ht="9">
      <c r="A37" s="84"/>
      <c r="B37" s="81" t="s">
        <v>67</v>
      </c>
      <c r="C37" s="83" t="s">
        <v>68</v>
      </c>
      <c r="D37" s="73">
        <v>3715</v>
      </c>
      <c r="E37" s="73">
        <v>3614</v>
      </c>
      <c r="F37" s="73"/>
      <c r="G37" s="73"/>
      <c r="H37" s="73"/>
      <c r="I37" s="73"/>
      <c r="J37" s="73"/>
      <c r="K37" s="73"/>
      <c r="L37" s="73"/>
      <c r="M37" s="73"/>
      <c r="N37" s="73"/>
      <c r="O37" s="73"/>
      <c r="P37" s="87">
        <f t="shared" si="1"/>
        <v>7329</v>
      </c>
      <c r="Q37" s="85"/>
      <c r="R37" s="85"/>
    </row>
    <row r="38" spans="1:18" s="30" customFormat="1" ht="9" hidden="1">
      <c r="A38" s="29"/>
      <c r="B38" s="40" t="s">
        <v>0</v>
      </c>
      <c r="C38" s="41"/>
      <c r="D38" s="41">
        <v>482446</v>
      </c>
      <c r="E38" s="41">
        <v>482446</v>
      </c>
      <c r="F38" s="41">
        <v>437610</v>
      </c>
      <c r="G38" s="41">
        <v>440921</v>
      </c>
      <c r="H38" s="41">
        <v>448373</v>
      </c>
      <c r="I38" s="41">
        <v>410038</v>
      </c>
      <c r="J38" s="41">
        <v>494015</v>
      </c>
      <c r="K38" s="41">
        <v>445789</v>
      </c>
      <c r="L38" s="41">
        <v>0</v>
      </c>
      <c r="M38" s="41">
        <v>0</v>
      </c>
      <c r="N38" s="41">
        <v>0</v>
      </c>
      <c r="O38" s="41">
        <v>0</v>
      </c>
      <c r="P38" s="42">
        <v>3630433</v>
      </c>
      <c r="Q38" s="31"/>
      <c r="R38" s="31"/>
    </row>
    <row r="39" spans="1:18" s="30" customFormat="1" ht="9">
      <c r="A39" s="29"/>
      <c r="B39" s="68" t="s">
        <v>90</v>
      </c>
      <c r="C39" s="43"/>
      <c r="D39" s="100">
        <f t="shared" ref="D39:P39" si="2">SUM(D12:D33)</f>
        <v>663017</v>
      </c>
      <c r="E39" s="100">
        <f t="shared" si="2"/>
        <v>678665</v>
      </c>
      <c r="F39" s="100">
        <f t="shared" si="2"/>
        <v>0</v>
      </c>
      <c r="G39" s="100">
        <f t="shared" si="2"/>
        <v>0</v>
      </c>
      <c r="H39" s="100">
        <f t="shared" si="2"/>
        <v>0</v>
      </c>
      <c r="I39" s="100">
        <f t="shared" si="2"/>
        <v>0</v>
      </c>
      <c r="J39" s="100">
        <f t="shared" si="2"/>
        <v>0</v>
      </c>
      <c r="K39" s="100">
        <f t="shared" si="2"/>
        <v>0</v>
      </c>
      <c r="L39" s="100">
        <f t="shared" si="2"/>
        <v>0</v>
      </c>
      <c r="M39" s="100">
        <f t="shared" si="2"/>
        <v>0</v>
      </c>
      <c r="N39" s="100">
        <f t="shared" si="2"/>
        <v>0</v>
      </c>
      <c r="O39" s="100">
        <f t="shared" si="2"/>
        <v>0</v>
      </c>
      <c r="P39" s="100">
        <f t="shared" si="2"/>
        <v>1341682</v>
      </c>
      <c r="Q39" s="31"/>
      <c r="R39" s="31"/>
    </row>
    <row r="40" spans="1:18" s="30" customFormat="1" ht="9">
      <c r="A40" s="29"/>
      <c r="B40" s="68" t="s">
        <v>91</v>
      </c>
      <c r="C40" s="43"/>
      <c r="D40" s="100">
        <f t="shared" ref="D40:P40" si="3">SUM(D35:D37)</f>
        <v>32629</v>
      </c>
      <c r="E40" s="100">
        <f t="shared" si="3"/>
        <v>30740</v>
      </c>
      <c r="F40" s="100">
        <f t="shared" si="3"/>
        <v>0</v>
      </c>
      <c r="G40" s="100">
        <f t="shared" si="3"/>
        <v>0</v>
      </c>
      <c r="H40" s="100">
        <f t="shared" si="3"/>
        <v>0</v>
      </c>
      <c r="I40" s="100">
        <f t="shared" si="3"/>
        <v>0</v>
      </c>
      <c r="J40" s="100">
        <f t="shared" si="3"/>
        <v>0</v>
      </c>
      <c r="K40" s="100">
        <f t="shared" si="3"/>
        <v>0</v>
      </c>
      <c r="L40" s="100">
        <f t="shared" si="3"/>
        <v>0</v>
      </c>
      <c r="M40" s="100">
        <f t="shared" si="3"/>
        <v>0</v>
      </c>
      <c r="N40" s="100">
        <f t="shared" si="3"/>
        <v>0</v>
      </c>
      <c r="O40" s="100">
        <f t="shared" si="3"/>
        <v>0</v>
      </c>
      <c r="P40" s="100">
        <f t="shared" si="3"/>
        <v>63369</v>
      </c>
      <c r="Q40" s="31"/>
      <c r="R40" s="31"/>
    </row>
    <row r="41" spans="1:18" s="30" customFormat="1" ht="9">
      <c r="A41" s="29"/>
      <c r="B41" s="99" t="s">
        <v>92</v>
      </c>
      <c r="C41" s="43"/>
      <c r="D41" s="100">
        <f>SUM(D39:D40)</f>
        <v>695646</v>
      </c>
      <c r="E41" s="100">
        <f t="shared" ref="E41:P41" si="4">SUM(E39:E40)</f>
        <v>709405</v>
      </c>
      <c r="F41" s="100">
        <f t="shared" si="4"/>
        <v>0</v>
      </c>
      <c r="G41" s="100">
        <f t="shared" si="4"/>
        <v>0</v>
      </c>
      <c r="H41" s="100">
        <f t="shared" si="4"/>
        <v>0</v>
      </c>
      <c r="I41" s="100">
        <f t="shared" si="4"/>
        <v>0</v>
      </c>
      <c r="J41" s="100">
        <f t="shared" si="4"/>
        <v>0</v>
      </c>
      <c r="K41" s="100">
        <f t="shared" si="4"/>
        <v>0</v>
      </c>
      <c r="L41" s="100">
        <f t="shared" si="4"/>
        <v>0</v>
      </c>
      <c r="M41" s="100">
        <f t="shared" si="4"/>
        <v>0</v>
      </c>
      <c r="N41" s="100">
        <f t="shared" si="4"/>
        <v>0</v>
      </c>
      <c r="O41" s="100">
        <f t="shared" si="4"/>
        <v>0</v>
      </c>
      <c r="P41" s="100">
        <f t="shared" si="4"/>
        <v>1405051</v>
      </c>
      <c r="Q41" s="31"/>
      <c r="R41" s="31"/>
    </row>
    <row r="42" spans="1:18" s="29" customFormat="1" ht="8.25" customHeight="1">
      <c r="B42" s="1"/>
      <c r="C42" s="104"/>
      <c r="D42" s="104"/>
      <c r="E42" s="104"/>
      <c r="F42" s="104"/>
      <c r="G42" s="104"/>
      <c r="H42" s="104"/>
      <c r="I42" s="104"/>
      <c r="J42" s="104"/>
      <c r="K42" s="104"/>
      <c r="L42" s="104"/>
      <c r="M42" s="104"/>
      <c r="N42" s="104"/>
      <c r="O42" s="104"/>
      <c r="P42" s="104"/>
      <c r="Q42" s="13"/>
      <c r="R42" s="32"/>
    </row>
    <row r="43" spans="1:18" s="29" customFormat="1" ht="8.25" customHeight="1">
      <c r="B43" s="1"/>
      <c r="C43" s="104"/>
      <c r="D43" s="104"/>
      <c r="E43" s="104"/>
      <c r="F43" s="104"/>
      <c r="G43" s="104"/>
      <c r="H43" s="104"/>
      <c r="I43" s="104"/>
      <c r="J43" s="104"/>
      <c r="K43" s="104"/>
      <c r="L43" s="104"/>
      <c r="M43" s="104"/>
      <c r="N43" s="104"/>
      <c r="O43" s="104"/>
      <c r="P43" s="104"/>
      <c r="Q43" s="13"/>
      <c r="R43" s="32"/>
    </row>
    <row r="44" spans="1:18" s="29" customFormat="1" ht="8.25" customHeight="1">
      <c r="B44" s="1"/>
      <c r="C44" s="104"/>
      <c r="D44" s="104"/>
      <c r="E44" s="104"/>
      <c r="F44" s="104"/>
      <c r="G44" s="104"/>
      <c r="H44" s="104"/>
      <c r="I44" s="104"/>
      <c r="J44" s="104"/>
      <c r="K44" s="104"/>
      <c r="L44" s="104"/>
      <c r="M44" s="104"/>
      <c r="N44" s="104"/>
      <c r="O44" s="104"/>
      <c r="P44" s="104"/>
      <c r="Q44" s="13"/>
      <c r="R44" s="32"/>
    </row>
    <row r="45" spans="1:18" s="29" customFormat="1" ht="8.25" customHeight="1">
      <c r="B45" s="104"/>
      <c r="C45" s="104"/>
      <c r="D45" s="104"/>
      <c r="E45" s="104"/>
      <c r="F45" s="104"/>
      <c r="G45" s="104"/>
      <c r="H45" s="104"/>
      <c r="I45" s="104"/>
      <c r="J45" s="104"/>
      <c r="K45" s="104"/>
      <c r="L45" s="104"/>
      <c r="M45" s="104"/>
      <c r="N45" s="104"/>
      <c r="O45" s="104"/>
      <c r="P45" s="104"/>
      <c r="Q45" s="13"/>
      <c r="R45" s="32"/>
    </row>
    <row r="46" spans="1:18" s="29" customFormat="1" ht="16.5" customHeight="1">
      <c r="B46" s="128" t="s">
        <v>73</v>
      </c>
      <c r="C46" s="129"/>
      <c r="D46" s="129"/>
      <c r="E46" s="129"/>
      <c r="F46" s="129"/>
      <c r="G46" s="129"/>
      <c r="H46" s="129"/>
      <c r="I46" s="129"/>
      <c r="J46" s="129"/>
      <c r="K46" s="129"/>
      <c r="L46" s="129"/>
      <c r="M46" s="129"/>
      <c r="N46" s="129"/>
      <c r="O46" s="129"/>
      <c r="P46" s="129"/>
      <c r="Q46" s="132"/>
      <c r="R46" s="34"/>
    </row>
    <row r="47" spans="1:18">
      <c r="B47" s="48" t="s">
        <v>4</v>
      </c>
      <c r="C47" s="48" t="s">
        <v>36</v>
      </c>
      <c r="D47" s="26" t="s">
        <v>13</v>
      </c>
      <c r="E47" s="26" t="s">
        <v>14</v>
      </c>
      <c r="F47" s="26" t="s">
        <v>15</v>
      </c>
      <c r="G47" s="26" t="s">
        <v>16</v>
      </c>
      <c r="H47" s="26" t="s">
        <v>17</v>
      </c>
      <c r="I47" s="26" t="s">
        <v>18</v>
      </c>
      <c r="J47" s="26" t="s">
        <v>19</v>
      </c>
      <c r="K47" s="26" t="s">
        <v>20</v>
      </c>
      <c r="L47" s="26" t="s">
        <v>21</v>
      </c>
      <c r="M47" s="26" t="s">
        <v>32</v>
      </c>
      <c r="N47" s="59" t="s">
        <v>33</v>
      </c>
      <c r="O47" s="59" t="s">
        <v>34</v>
      </c>
      <c r="P47" s="96" t="s">
        <v>107</v>
      </c>
      <c r="Q47" s="49" t="s">
        <v>11</v>
      </c>
    </row>
    <row r="48" spans="1:18" ht="15">
      <c r="B48" s="117" t="s">
        <v>83</v>
      </c>
      <c r="C48" s="118"/>
      <c r="D48" s="118"/>
      <c r="E48" s="118"/>
      <c r="F48" s="118"/>
      <c r="G48" s="118"/>
      <c r="H48" s="118"/>
      <c r="I48" s="118"/>
      <c r="J48" s="118"/>
      <c r="K48" s="118"/>
      <c r="L48" s="118"/>
      <c r="M48" s="118"/>
      <c r="N48" s="118"/>
      <c r="O48" s="118"/>
      <c r="P48" s="118"/>
      <c r="Q48" s="119"/>
    </row>
    <row r="49" spans="2:17" ht="9" customHeight="1">
      <c r="B49" s="78" t="s">
        <v>85</v>
      </c>
      <c r="C49" s="71" t="s">
        <v>59</v>
      </c>
      <c r="D49" s="83">
        <v>112000168.48999999</v>
      </c>
      <c r="E49" s="83">
        <v>112062395.2</v>
      </c>
      <c r="F49" s="83"/>
      <c r="G49" s="83"/>
      <c r="H49" s="83"/>
      <c r="I49" s="83"/>
      <c r="J49" s="83"/>
      <c r="K49" s="83"/>
      <c r="L49" s="83"/>
      <c r="M49" s="83"/>
      <c r="N49" s="83"/>
      <c r="O49" s="83"/>
      <c r="P49" s="83">
        <f>SUM(D49:O49)</f>
        <v>224062563.69</v>
      </c>
      <c r="Q49" s="108">
        <f>P49/'Ingresos Brutos del Juego'!$P$42</f>
        <v>275837.20754647302</v>
      </c>
    </row>
    <row r="50" spans="2:17" s="88" customFormat="1" ht="9" customHeight="1">
      <c r="B50" s="77" t="s">
        <v>55</v>
      </c>
      <c r="C50" s="70" t="s">
        <v>37</v>
      </c>
      <c r="D50" s="106">
        <v>55072622.710000001</v>
      </c>
      <c r="E50" s="106">
        <v>50926807.540000007</v>
      </c>
      <c r="F50" s="106"/>
      <c r="G50" s="106"/>
      <c r="H50" s="106"/>
      <c r="I50" s="106"/>
      <c r="J50" s="106"/>
      <c r="K50" s="106"/>
      <c r="L50" s="106"/>
      <c r="M50" s="106"/>
      <c r="N50" s="106"/>
      <c r="O50" s="106"/>
      <c r="P50" s="106">
        <f t="shared" ref="P50:P70" si="5">SUM(D50:O50)</f>
        <v>105999430.25</v>
      </c>
      <c r="Q50" s="109">
        <f>P50/'Ingresos Brutos del Juego'!$P$42</f>
        <v>130492.95857441833</v>
      </c>
    </row>
    <row r="51" spans="2:17" s="88" customFormat="1" ht="9" customHeight="1">
      <c r="B51" s="78" t="s">
        <v>1</v>
      </c>
      <c r="C51" s="71" t="s">
        <v>38</v>
      </c>
      <c r="D51" s="83">
        <v>178509321.55000001</v>
      </c>
      <c r="E51" s="83">
        <v>176199034.62</v>
      </c>
      <c r="F51" s="83"/>
      <c r="G51" s="83"/>
      <c r="H51" s="83"/>
      <c r="I51" s="83"/>
      <c r="J51" s="83"/>
      <c r="K51" s="83"/>
      <c r="L51" s="83"/>
      <c r="M51" s="83"/>
      <c r="N51" s="83"/>
      <c r="O51" s="83"/>
      <c r="P51" s="83">
        <f t="shared" si="5"/>
        <v>354708356.17000002</v>
      </c>
      <c r="Q51" s="108">
        <f>P51/'Ingresos Brutos del Juego'!$P$42</f>
        <v>436671.61906930944</v>
      </c>
    </row>
    <row r="52" spans="2:17" s="88" customFormat="1" ht="9" customHeight="1">
      <c r="B52" s="79" t="s">
        <v>35</v>
      </c>
      <c r="C52" s="70" t="s">
        <v>39</v>
      </c>
      <c r="D52" s="106">
        <v>86078807.640000015</v>
      </c>
      <c r="E52" s="106">
        <v>80568698.840000004</v>
      </c>
      <c r="F52" s="106"/>
      <c r="G52" s="106"/>
      <c r="H52" s="106"/>
      <c r="I52" s="106"/>
      <c r="J52" s="106"/>
      <c r="K52" s="106"/>
      <c r="L52" s="106"/>
      <c r="M52" s="106"/>
      <c r="N52" s="106"/>
      <c r="O52" s="106"/>
      <c r="P52" s="106">
        <f t="shared" si="5"/>
        <v>166647506.48000002</v>
      </c>
      <c r="Q52" s="109">
        <f>P52/'Ingresos Brutos del Juego'!$P$42</f>
        <v>205155.12308260499</v>
      </c>
    </row>
    <row r="53" spans="2:17" s="88" customFormat="1" ht="9" customHeight="1">
      <c r="B53" s="78" t="s">
        <v>71</v>
      </c>
      <c r="C53" s="71" t="s">
        <v>72</v>
      </c>
      <c r="D53" s="83">
        <v>37496253.760000013</v>
      </c>
      <c r="E53" s="83">
        <v>38874895.920000002</v>
      </c>
      <c r="F53" s="83"/>
      <c r="G53" s="83"/>
      <c r="H53" s="83"/>
      <c r="I53" s="83"/>
      <c r="J53" s="83"/>
      <c r="K53" s="83"/>
      <c r="L53" s="83"/>
      <c r="M53" s="83"/>
      <c r="N53" s="83"/>
      <c r="O53" s="83"/>
      <c r="P53" s="83">
        <f t="shared" si="5"/>
        <v>76371149.680000007</v>
      </c>
      <c r="Q53" s="108">
        <f>P53/'Ingresos Brutos del Juego'!$P$42</f>
        <v>94018.404136402823</v>
      </c>
    </row>
    <row r="54" spans="2:17" s="88" customFormat="1" ht="9" customHeight="1">
      <c r="B54" s="77" t="s">
        <v>93</v>
      </c>
      <c r="C54" s="70" t="s">
        <v>62</v>
      </c>
      <c r="D54" s="106">
        <v>295183550.26999998</v>
      </c>
      <c r="E54" s="106">
        <v>327296786.60000002</v>
      </c>
      <c r="F54" s="106"/>
      <c r="G54" s="106"/>
      <c r="H54" s="106"/>
      <c r="I54" s="106"/>
      <c r="J54" s="106"/>
      <c r="K54" s="106"/>
      <c r="L54" s="106"/>
      <c r="M54" s="106"/>
      <c r="N54" s="106"/>
      <c r="O54" s="106"/>
      <c r="P54" s="106">
        <f t="shared" si="5"/>
        <v>622480336.87</v>
      </c>
      <c r="Q54" s="109">
        <f>P54/'Ingresos Brutos del Juego'!$P$42</f>
        <v>766318.27756986336</v>
      </c>
    </row>
    <row r="55" spans="2:17" s="88" customFormat="1" ht="9" customHeight="1">
      <c r="B55" s="78" t="s">
        <v>12</v>
      </c>
      <c r="C55" s="71" t="s">
        <v>40</v>
      </c>
      <c r="D55" s="83">
        <v>81569052.950000018</v>
      </c>
      <c r="E55" s="83">
        <v>89836397.700000018</v>
      </c>
      <c r="F55" s="83"/>
      <c r="G55" s="83"/>
      <c r="H55" s="83"/>
      <c r="I55" s="83"/>
      <c r="J55" s="83"/>
      <c r="K55" s="83"/>
      <c r="L55" s="83"/>
      <c r="M55" s="83"/>
      <c r="N55" s="83"/>
      <c r="O55" s="83"/>
      <c r="P55" s="83">
        <f t="shared" si="5"/>
        <v>171405450.65000004</v>
      </c>
      <c r="Q55" s="108">
        <f>P55/'Ingresos Brutos del Juego'!$P$42</f>
        <v>211012.49618367603</v>
      </c>
    </row>
    <row r="56" spans="2:17" s="88" customFormat="1" ht="9" customHeight="1">
      <c r="B56" s="77" t="s">
        <v>95</v>
      </c>
      <c r="C56" s="70" t="s">
        <v>63</v>
      </c>
      <c r="D56" s="106">
        <v>348647708.22000003</v>
      </c>
      <c r="E56" s="106">
        <v>374277124.33999997</v>
      </c>
      <c r="F56" s="106"/>
      <c r="G56" s="106"/>
      <c r="H56" s="106"/>
      <c r="I56" s="106"/>
      <c r="J56" s="106"/>
      <c r="K56" s="106"/>
      <c r="L56" s="106"/>
      <c r="M56" s="106"/>
      <c r="N56" s="106"/>
      <c r="O56" s="106"/>
      <c r="P56" s="106">
        <f t="shared" si="5"/>
        <v>722924832.55999994</v>
      </c>
      <c r="Q56" s="109">
        <f>P56/'Ingresos Brutos del Juego'!$P$42</f>
        <v>889972.71027945343</v>
      </c>
    </row>
    <row r="57" spans="2:17" s="88" customFormat="1" ht="9" customHeight="1">
      <c r="B57" s="78" t="s">
        <v>88</v>
      </c>
      <c r="C57" s="71" t="s">
        <v>41</v>
      </c>
      <c r="D57" s="83">
        <v>165300020.90000001</v>
      </c>
      <c r="E57" s="83">
        <v>158912629.53999999</v>
      </c>
      <c r="F57" s="83"/>
      <c r="G57" s="83"/>
      <c r="H57" s="83"/>
      <c r="I57" s="83"/>
      <c r="J57" s="83"/>
      <c r="K57" s="83"/>
      <c r="L57" s="83"/>
      <c r="M57" s="83"/>
      <c r="N57" s="83"/>
      <c r="O57" s="83"/>
      <c r="P57" s="83">
        <f t="shared" si="5"/>
        <v>324212650.44</v>
      </c>
      <c r="Q57" s="108">
        <f>P57/'Ingresos Brutos del Juego'!$P$42</f>
        <v>399129.20157577255</v>
      </c>
    </row>
    <row r="58" spans="2:17" s="88" customFormat="1" ht="9" customHeight="1">
      <c r="B58" s="77" t="s">
        <v>56</v>
      </c>
      <c r="C58" s="70" t="s">
        <v>42</v>
      </c>
      <c r="D58" s="106">
        <v>388042123.35000002</v>
      </c>
      <c r="E58" s="106">
        <v>377477667.98000008</v>
      </c>
      <c r="F58" s="106"/>
      <c r="G58" s="106"/>
      <c r="H58" s="106"/>
      <c r="I58" s="106"/>
      <c r="J58" s="106"/>
      <c r="K58" s="106"/>
      <c r="L58" s="106"/>
      <c r="M58" s="106"/>
      <c r="N58" s="106"/>
      <c r="O58" s="106"/>
      <c r="P58" s="106">
        <f t="shared" si="5"/>
        <v>765519791.33000016</v>
      </c>
      <c r="Q58" s="109">
        <f>P58/'Ingresos Brutos del Juego'!$P$42</f>
        <v>942410.18260494911</v>
      </c>
    </row>
    <row r="59" spans="2:17" s="88" customFormat="1" ht="9" customHeight="1">
      <c r="B59" s="78" t="s">
        <v>2</v>
      </c>
      <c r="C59" s="71" t="s">
        <v>43</v>
      </c>
      <c r="D59" s="83">
        <v>31334796.010000002</v>
      </c>
      <c r="E59" s="83">
        <v>30886547.16</v>
      </c>
      <c r="F59" s="83"/>
      <c r="G59" s="83"/>
      <c r="H59" s="83"/>
      <c r="I59" s="83"/>
      <c r="J59" s="83"/>
      <c r="K59" s="83"/>
      <c r="L59" s="83"/>
      <c r="M59" s="83"/>
      <c r="N59" s="83"/>
      <c r="O59" s="83"/>
      <c r="P59" s="83">
        <f t="shared" si="5"/>
        <v>62221343.170000002</v>
      </c>
      <c r="Q59" s="108">
        <f>P59/'Ingresos Brutos del Juego'!$P$42</f>
        <v>76598.969801797371</v>
      </c>
    </row>
    <row r="60" spans="2:17" s="88" customFormat="1" ht="9" customHeight="1">
      <c r="B60" s="77" t="s">
        <v>3</v>
      </c>
      <c r="C60" s="70" t="s">
        <v>44</v>
      </c>
      <c r="D60" s="106">
        <v>59508872.290000007</v>
      </c>
      <c r="E60" s="106">
        <v>58720001.200000003</v>
      </c>
      <c r="F60" s="106"/>
      <c r="G60" s="106"/>
      <c r="H60" s="106"/>
      <c r="I60" s="106"/>
      <c r="J60" s="106"/>
      <c r="K60" s="106"/>
      <c r="L60" s="106"/>
      <c r="M60" s="106"/>
      <c r="N60" s="106"/>
      <c r="O60" s="106"/>
      <c r="P60" s="106">
        <f t="shared" si="5"/>
        <v>118228873.49000001</v>
      </c>
      <c r="Q60" s="109">
        <f>P60/'Ingresos Brutos del Juego'!$P$42</f>
        <v>145548.28695063404</v>
      </c>
    </row>
    <row r="61" spans="2:17" s="88" customFormat="1" ht="9" customHeight="1">
      <c r="B61" s="78" t="s">
        <v>86</v>
      </c>
      <c r="C61" s="71" t="s">
        <v>87</v>
      </c>
      <c r="D61" s="83">
        <v>77768406.38000001</v>
      </c>
      <c r="E61" s="83">
        <v>65910382.440000013</v>
      </c>
      <c r="F61" s="83"/>
      <c r="G61" s="83"/>
      <c r="H61" s="83"/>
      <c r="I61" s="83"/>
      <c r="J61" s="83"/>
      <c r="K61" s="83"/>
      <c r="L61" s="83"/>
      <c r="M61" s="83"/>
      <c r="N61" s="83"/>
      <c r="O61" s="83"/>
      <c r="P61" s="83">
        <f t="shared" si="5"/>
        <v>143678788.82000002</v>
      </c>
      <c r="Q61" s="108">
        <f>P61/'Ingresos Brutos del Juego'!$P$42</f>
        <v>176878.97183306664</v>
      </c>
    </row>
    <row r="62" spans="2:17" s="88" customFormat="1" ht="9" customHeight="1">
      <c r="B62" s="77" t="s">
        <v>57</v>
      </c>
      <c r="C62" s="70" t="s">
        <v>45</v>
      </c>
      <c r="D62" s="106">
        <v>238065755.97</v>
      </c>
      <c r="E62" s="106">
        <v>228188353.25999999</v>
      </c>
      <c r="F62" s="106"/>
      <c r="G62" s="106"/>
      <c r="H62" s="106"/>
      <c r="I62" s="106"/>
      <c r="J62" s="106"/>
      <c r="K62" s="106"/>
      <c r="L62" s="106"/>
      <c r="M62" s="106"/>
      <c r="N62" s="106"/>
      <c r="O62" s="106"/>
      <c r="P62" s="106">
        <f t="shared" si="5"/>
        <v>466254109.23000002</v>
      </c>
      <c r="Q62" s="109">
        <f>P62/'Ingresos Brutos del Juego'!$P$42</f>
        <v>573992.50182198698</v>
      </c>
    </row>
    <row r="63" spans="2:17" s="88" customFormat="1" ht="9" customHeight="1">
      <c r="B63" s="78" t="s">
        <v>5</v>
      </c>
      <c r="C63" s="71" t="s">
        <v>46</v>
      </c>
      <c r="D63" s="83">
        <v>46446581.860000007</v>
      </c>
      <c r="E63" s="83">
        <v>47427026.080000013</v>
      </c>
      <c r="F63" s="83"/>
      <c r="G63" s="83"/>
      <c r="H63" s="83"/>
      <c r="I63" s="83"/>
      <c r="J63" s="83"/>
      <c r="K63" s="83"/>
      <c r="L63" s="83"/>
      <c r="M63" s="83"/>
      <c r="N63" s="83"/>
      <c r="O63" s="83"/>
      <c r="P63" s="83">
        <f t="shared" si="5"/>
        <v>93873607.940000027</v>
      </c>
      <c r="Q63" s="108">
        <f>P63/'Ingresos Brutos del Juego'!$P$42</f>
        <v>115565.19505108954</v>
      </c>
    </row>
    <row r="64" spans="2:17" s="88" customFormat="1" ht="9" customHeight="1">
      <c r="B64" s="77" t="s">
        <v>6</v>
      </c>
      <c r="C64" s="70" t="s">
        <v>47</v>
      </c>
      <c r="D64" s="106">
        <v>129269545.51000001</v>
      </c>
      <c r="E64" s="106">
        <v>122574749.92</v>
      </c>
      <c r="F64" s="106"/>
      <c r="G64" s="106"/>
      <c r="H64" s="106"/>
      <c r="I64" s="106"/>
      <c r="J64" s="106"/>
      <c r="K64" s="106"/>
      <c r="L64" s="106"/>
      <c r="M64" s="106"/>
      <c r="N64" s="106"/>
      <c r="O64" s="106"/>
      <c r="P64" s="106">
        <f t="shared" si="5"/>
        <v>251844295.43000001</v>
      </c>
      <c r="Q64" s="109">
        <f>P64/'Ingresos Brutos del Juego'!$P$42</f>
        <v>310038.52693586115</v>
      </c>
    </row>
    <row r="65" spans="2:17" s="88" customFormat="1" ht="9" customHeight="1">
      <c r="B65" s="78" t="s">
        <v>97</v>
      </c>
      <c r="C65" s="71" t="s">
        <v>64</v>
      </c>
      <c r="D65" s="83">
        <v>159333135.5</v>
      </c>
      <c r="E65" s="83">
        <v>227971514.25999999</v>
      </c>
      <c r="F65" s="83"/>
      <c r="G65" s="83"/>
      <c r="H65" s="83"/>
      <c r="I65" s="83"/>
      <c r="J65" s="83"/>
      <c r="K65" s="83"/>
      <c r="L65" s="83"/>
      <c r="M65" s="83"/>
      <c r="N65" s="83"/>
      <c r="O65" s="83"/>
      <c r="P65" s="83">
        <f t="shared" si="5"/>
        <v>387304649.75999999</v>
      </c>
      <c r="Q65" s="108">
        <f>P65/'Ingresos Brutos del Juego'!$P$42</f>
        <v>476800.0120152653</v>
      </c>
    </row>
    <row r="66" spans="2:17" s="88" customFormat="1" ht="9" customHeight="1">
      <c r="B66" s="77" t="s">
        <v>7</v>
      </c>
      <c r="C66" s="70" t="s">
        <v>48</v>
      </c>
      <c r="D66" s="106">
        <v>108143312.13</v>
      </c>
      <c r="E66" s="106">
        <v>116932599.14</v>
      </c>
      <c r="F66" s="106"/>
      <c r="G66" s="106"/>
      <c r="H66" s="106"/>
      <c r="I66" s="106"/>
      <c r="J66" s="106"/>
      <c r="K66" s="106"/>
      <c r="L66" s="106"/>
      <c r="M66" s="106"/>
      <c r="N66" s="106"/>
      <c r="O66" s="106"/>
      <c r="P66" s="106">
        <f t="shared" si="5"/>
        <v>225075911.26999998</v>
      </c>
      <c r="Q66" s="109">
        <f>P66/'Ingresos Brutos del Juego'!$P$42</f>
        <v>277084.71164594364</v>
      </c>
    </row>
    <row r="67" spans="2:17" s="88" customFormat="1" ht="9" customHeight="1">
      <c r="B67" s="78" t="s">
        <v>58</v>
      </c>
      <c r="C67" s="71" t="s">
        <v>49</v>
      </c>
      <c r="D67" s="83">
        <v>66401057.310000002</v>
      </c>
      <c r="E67" s="83">
        <v>66001454.820000008</v>
      </c>
      <c r="F67" s="83"/>
      <c r="G67" s="83"/>
      <c r="H67" s="83"/>
      <c r="I67" s="83"/>
      <c r="J67" s="83"/>
      <c r="K67" s="83"/>
      <c r="L67" s="83"/>
      <c r="M67" s="83"/>
      <c r="N67" s="83"/>
      <c r="O67" s="83"/>
      <c r="P67" s="83">
        <f t="shared" si="5"/>
        <v>132402512.13000001</v>
      </c>
      <c r="Q67" s="108">
        <f>P67/'Ingresos Brutos del Juego'!$P$42</f>
        <v>162997.06035947314</v>
      </c>
    </row>
    <row r="68" spans="2:17" s="88" customFormat="1" ht="9" customHeight="1">
      <c r="B68" s="77" t="s">
        <v>53</v>
      </c>
      <c r="C68" s="70" t="s">
        <v>54</v>
      </c>
      <c r="D68" s="106">
        <v>40168380.700000003</v>
      </c>
      <c r="E68" s="106">
        <v>45297667.100000009</v>
      </c>
      <c r="F68" s="106"/>
      <c r="G68" s="106"/>
      <c r="H68" s="106"/>
      <c r="I68" s="106"/>
      <c r="J68" s="106"/>
      <c r="K68" s="106"/>
      <c r="L68" s="106"/>
      <c r="M68" s="106"/>
      <c r="N68" s="106"/>
      <c r="O68" s="106"/>
      <c r="P68" s="106">
        <f t="shared" si="5"/>
        <v>85466047.800000012</v>
      </c>
      <c r="Q68" s="109">
        <f>P68/'Ingresos Brutos del Juego'!$P$42</f>
        <v>105214.8809553121</v>
      </c>
    </row>
    <row r="69" spans="2:17" s="88" customFormat="1" ht="9" customHeight="1">
      <c r="B69" s="78" t="s">
        <v>51</v>
      </c>
      <c r="C69" s="71" t="s">
        <v>52</v>
      </c>
      <c r="D69" s="83">
        <v>35827255.380000003</v>
      </c>
      <c r="E69" s="83">
        <v>33588361.100000009</v>
      </c>
      <c r="F69" s="83"/>
      <c r="G69" s="83"/>
      <c r="H69" s="83"/>
      <c r="I69" s="83"/>
      <c r="J69" s="83"/>
      <c r="K69" s="83"/>
      <c r="L69" s="83"/>
      <c r="M69" s="83"/>
      <c r="N69" s="83"/>
      <c r="O69" s="83"/>
      <c r="P69" s="83">
        <f t="shared" si="5"/>
        <v>69415616.480000019</v>
      </c>
      <c r="Q69" s="108">
        <f>P69/'Ingresos Brutos del Juego'!$P$42</f>
        <v>85455.640132955828</v>
      </c>
    </row>
    <row r="70" spans="2:17" s="88" customFormat="1" ht="9" customHeight="1">
      <c r="B70" s="77" t="s">
        <v>8</v>
      </c>
      <c r="C70" s="70" t="s">
        <v>50</v>
      </c>
      <c r="D70" s="106">
        <v>126606066.23</v>
      </c>
      <c r="E70" s="106">
        <v>113289703.94</v>
      </c>
      <c r="F70" s="106"/>
      <c r="G70" s="106"/>
      <c r="H70" s="106"/>
      <c r="I70" s="106"/>
      <c r="J70" s="106"/>
      <c r="K70" s="106"/>
      <c r="L70" s="106"/>
      <c r="M70" s="106"/>
      <c r="N70" s="106"/>
      <c r="O70" s="106"/>
      <c r="P70" s="106">
        <f t="shared" si="5"/>
        <v>239895770.17000002</v>
      </c>
      <c r="Q70" s="109">
        <f>P70/'Ingresos Brutos del Juego'!$P$42</f>
        <v>295329.02889326605</v>
      </c>
    </row>
    <row r="71" spans="2:17" ht="9" customHeight="1">
      <c r="B71" s="99" t="s">
        <v>0</v>
      </c>
      <c r="C71" s="43"/>
      <c r="D71" s="100">
        <f>SUM(D49:D70)</f>
        <v>2866772795.1100006</v>
      </c>
      <c r="E71" s="100">
        <f t="shared" ref="E71:O71" si="6">SUM(E49:E70)</f>
        <v>2943220798.7000003</v>
      </c>
      <c r="F71" s="100">
        <f t="shared" si="6"/>
        <v>0</v>
      </c>
      <c r="G71" s="100">
        <f t="shared" si="6"/>
        <v>0</v>
      </c>
      <c r="H71" s="100">
        <f t="shared" si="6"/>
        <v>0</v>
      </c>
      <c r="I71" s="100">
        <f t="shared" si="6"/>
        <v>0</v>
      </c>
      <c r="J71" s="100">
        <f t="shared" si="6"/>
        <v>0</v>
      </c>
      <c r="K71" s="100">
        <f t="shared" si="6"/>
        <v>0</v>
      </c>
      <c r="L71" s="100">
        <f t="shared" si="6"/>
        <v>0</v>
      </c>
      <c r="M71" s="100">
        <f t="shared" si="6"/>
        <v>0</v>
      </c>
      <c r="N71" s="100">
        <f t="shared" si="6"/>
        <v>0</v>
      </c>
      <c r="O71" s="100">
        <f t="shared" si="6"/>
        <v>0</v>
      </c>
      <c r="P71" s="100">
        <f>SUM(P49:P70)</f>
        <v>5809993593.8099995</v>
      </c>
      <c r="Q71" s="100"/>
    </row>
    <row r="72" spans="2:17" ht="9" customHeight="1">
      <c r="B72" s="99" t="s">
        <v>109</v>
      </c>
      <c r="C72" s="43"/>
      <c r="D72" s="100">
        <f>D71/'Ingresos Brutos del Juego'!D42</f>
        <v>3469241.2265048292</v>
      </c>
      <c r="E72" s="100">
        <f>E71/'Ingresos Brutos del Juego'!E42</f>
        <v>3687045.3219502424</v>
      </c>
      <c r="F72" s="100"/>
      <c r="G72" s="100"/>
      <c r="H72" s="100"/>
      <c r="I72" s="100"/>
      <c r="J72" s="100"/>
      <c r="K72" s="100"/>
      <c r="L72" s="100"/>
      <c r="M72" s="100"/>
      <c r="N72" s="100"/>
      <c r="O72" s="100"/>
      <c r="P72" s="100">
        <f>P71/'Ingresos Brutos del Juego'!P42</f>
        <v>7152521.9670195738</v>
      </c>
      <c r="Q72" s="101">
        <f>SUM(Q49:Q70)</f>
        <v>7152521.9670195775</v>
      </c>
    </row>
    <row r="73" spans="2:17" ht="9" customHeight="1">
      <c r="B73" s="99" t="s">
        <v>10</v>
      </c>
      <c r="C73" s="43"/>
      <c r="D73" s="102">
        <f>'Ingresos Brutos del Juego'!D42</f>
        <v>826.34</v>
      </c>
      <c r="E73" s="102">
        <f>'Ingresos Brutos del Juego'!E42</f>
        <v>798.26</v>
      </c>
      <c r="F73" s="102">
        <f>'Ingresos Brutos del Juego'!F42</f>
        <v>0</v>
      </c>
      <c r="G73" s="102">
        <f>'Ingresos Brutos del Juego'!G42</f>
        <v>0</v>
      </c>
      <c r="H73" s="102">
        <f>'Ingresos Brutos del Juego'!H42</f>
        <v>0</v>
      </c>
      <c r="I73" s="102">
        <f>'Ingresos Brutos del Juego'!I42</f>
        <v>0</v>
      </c>
      <c r="J73" s="102">
        <f>'Ingresos Brutos del Juego'!J42</f>
        <v>0</v>
      </c>
      <c r="K73" s="102">
        <f>'Ingresos Brutos del Juego'!K42</f>
        <v>0</v>
      </c>
      <c r="L73" s="102">
        <f>'Ingresos Brutos del Juego'!L42</f>
        <v>0</v>
      </c>
      <c r="M73" s="102">
        <f>'Ingresos Brutos del Juego'!M42</f>
        <v>0</v>
      </c>
      <c r="N73" s="102">
        <f>'Ingresos Brutos del Juego'!N42</f>
        <v>0</v>
      </c>
      <c r="O73" s="102">
        <f>'Ingresos Brutos del Juego'!O42</f>
        <v>0</v>
      </c>
      <c r="P73" s="102">
        <f>'Ingresos Brutos del Juego'!P42</f>
        <v>812.3</v>
      </c>
      <c r="Q73" s="101"/>
    </row>
    <row r="74" spans="2:17" ht="9" customHeight="1">
      <c r="B74" s="100" t="s">
        <v>89</v>
      </c>
      <c r="C74" s="43"/>
      <c r="D74" s="103">
        <v>61769</v>
      </c>
      <c r="E74" s="103">
        <v>61954</v>
      </c>
      <c r="F74" s="103"/>
      <c r="G74" s="103"/>
      <c r="H74" s="103"/>
      <c r="I74" s="103"/>
      <c r="J74" s="103"/>
      <c r="K74" s="103"/>
      <c r="L74" s="103"/>
      <c r="M74" s="103"/>
      <c r="N74" s="103"/>
      <c r="O74" s="103"/>
      <c r="P74" s="102"/>
      <c r="Q74" s="100"/>
    </row>
    <row r="75" spans="2:17" s="64" customFormat="1">
      <c r="B75" s="1" t="s">
        <v>102</v>
      </c>
      <c r="C75" s="67"/>
      <c r="D75" s="67"/>
      <c r="E75" s="67"/>
      <c r="F75" s="67"/>
      <c r="G75" s="67"/>
      <c r="H75" s="67"/>
      <c r="I75" s="67"/>
      <c r="J75" s="67"/>
      <c r="K75" s="67"/>
      <c r="L75" s="67"/>
      <c r="M75" s="67"/>
      <c r="N75" s="67"/>
      <c r="O75" s="67"/>
      <c r="P75" s="67"/>
      <c r="Q75" s="67"/>
    </row>
    <row r="76" spans="2:17" s="64" customFormat="1">
      <c r="B76" s="67"/>
      <c r="C76" s="67"/>
      <c r="D76" s="67"/>
      <c r="E76" s="67"/>
      <c r="F76" s="67"/>
      <c r="G76" s="67"/>
      <c r="H76" s="67"/>
      <c r="I76" s="67"/>
      <c r="J76" s="67"/>
      <c r="K76" s="67"/>
      <c r="L76" s="67"/>
      <c r="M76" s="67"/>
      <c r="N76" s="67"/>
      <c r="O76" s="67"/>
      <c r="P76" s="67"/>
      <c r="Q76" s="67"/>
    </row>
    <row r="77" spans="2:17" ht="15" customHeight="1">
      <c r="B77" s="117" t="s">
        <v>74</v>
      </c>
      <c r="C77" s="118"/>
      <c r="D77" s="118"/>
      <c r="E77" s="118"/>
      <c r="F77" s="118"/>
      <c r="G77" s="118"/>
      <c r="H77" s="118"/>
      <c r="I77" s="118"/>
      <c r="J77" s="118"/>
      <c r="K77" s="118"/>
      <c r="L77" s="118"/>
      <c r="M77" s="118"/>
      <c r="N77" s="118"/>
      <c r="O77" s="118"/>
      <c r="P77" s="118"/>
      <c r="Q77" s="119"/>
    </row>
    <row r="78" spans="2:17">
      <c r="B78" s="48" t="s">
        <v>4</v>
      </c>
      <c r="C78" s="26" t="s">
        <v>36</v>
      </c>
      <c r="D78" s="26" t="s">
        <v>13</v>
      </c>
      <c r="E78" s="26" t="s">
        <v>14</v>
      </c>
      <c r="F78" s="26" t="s">
        <v>15</v>
      </c>
      <c r="G78" s="26" t="s">
        <v>16</v>
      </c>
      <c r="H78" s="26" t="s">
        <v>17</v>
      </c>
      <c r="I78" s="26" t="s">
        <v>18</v>
      </c>
      <c r="J78" s="26" t="s">
        <v>19</v>
      </c>
      <c r="K78" s="26" t="s">
        <v>20</v>
      </c>
      <c r="L78" s="26" t="s">
        <v>21</v>
      </c>
      <c r="M78" s="26" t="s">
        <v>32</v>
      </c>
      <c r="N78" s="59" t="s">
        <v>33</v>
      </c>
      <c r="O78" s="59" t="s">
        <v>34</v>
      </c>
      <c r="P78" s="96" t="s">
        <v>107</v>
      </c>
      <c r="Q78" s="49" t="s">
        <v>75</v>
      </c>
    </row>
    <row r="79" spans="2:17" ht="15">
      <c r="B79" s="117" t="s">
        <v>83</v>
      </c>
      <c r="C79" s="118"/>
      <c r="D79" s="118"/>
      <c r="E79" s="118"/>
      <c r="F79" s="118"/>
      <c r="G79" s="118"/>
      <c r="H79" s="118"/>
      <c r="I79" s="118"/>
      <c r="J79" s="118"/>
      <c r="K79" s="118"/>
      <c r="L79" s="118"/>
      <c r="M79" s="118"/>
      <c r="N79" s="118"/>
      <c r="O79" s="118"/>
      <c r="P79" s="118"/>
      <c r="Q79" s="119"/>
    </row>
    <row r="80" spans="2:17" ht="9" customHeight="1">
      <c r="B80" s="78" t="s">
        <v>85</v>
      </c>
      <c r="C80" s="71" t="s">
        <v>59</v>
      </c>
      <c r="D80" s="83">
        <v>47939.286105884457</v>
      </c>
      <c r="E80" s="83">
        <v>43239.389435006917</v>
      </c>
      <c r="F80" s="83"/>
      <c r="G80" s="83"/>
      <c r="H80" s="83"/>
      <c r="I80" s="83"/>
      <c r="J80" s="83"/>
      <c r="K80" s="83"/>
      <c r="L80" s="83"/>
      <c r="M80" s="83"/>
      <c r="N80" s="83"/>
      <c r="O80" s="83"/>
      <c r="P80" s="83">
        <f>'Ingresos Brutos del Juego'!P12/Visitas!P12</f>
        <v>45592.198964136289</v>
      </c>
      <c r="Q80" s="111">
        <f>P80/'Ingresos Brutos del Juego'!$P$42</f>
        <v>56.12729159686851</v>
      </c>
    </row>
    <row r="81" spans="2:17" s="88" customFormat="1" ht="9" customHeight="1">
      <c r="B81" s="77" t="s">
        <v>55</v>
      </c>
      <c r="C81" s="70" t="s">
        <v>37</v>
      </c>
      <c r="D81" s="106">
        <v>83667.874303308039</v>
      </c>
      <c r="E81" s="106">
        <v>72380.563569879392</v>
      </c>
      <c r="F81" s="106"/>
      <c r="G81" s="106"/>
      <c r="H81" s="106"/>
      <c r="I81" s="106"/>
      <c r="J81" s="106"/>
      <c r="K81" s="106"/>
      <c r="L81" s="106"/>
      <c r="M81" s="106"/>
      <c r="N81" s="106"/>
      <c r="O81" s="106"/>
      <c r="P81" s="106">
        <f>'Ingresos Brutos del Juego'!P13/Visitas!P13</f>
        <v>78253.377165127808</v>
      </c>
      <c r="Q81" s="112">
        <f>P81/'Ingresos Brutos del Juego'!$P$42</f>
        <v>96.335562187772766</v>
      </c>
    </row>
    <row r="82" spans="2:17" s="88" customFormat="1" ht="9" customHeight="1">
      <c r="B82" s="78" t="s">
        <v>1</v>
      </c>
      <c r="C82" s="71" t="s">
        <v>38</v>
      </c>
      <c r="D82" s="83">
        <v>65258.21734291633</v>
      </c>
      <c r="E82" s="83">
        <v>56612.228285264617</v>
      </c>
      <c r="F82" s="83"/>
      <c r="G82" s="83"/>
      <c r="H82" s="83"/>
      <c r="I82" s="83"/>
      <c r="J82" s="83"/>
      <c r="K82" s="83"/>
      <c r="L82" s="83"/>
      <c r="M82" s="83"/>
      <c r="N82" s="83"/>
      <c r="O82" s="83"/>
      <c r="P82" s="83">
        <f>'Ingresos Brutos del Juego'!P14/Visitas!P14</f>
        <v>60969.843079379803</v>
      </c>
      <c r="Q82" s="111">
        <f>P82/'Ingresos Brutos del Juego'!$P$42</f>
        <v>75.058282751914078</v>
      </c>
    </row>
    <row r="83" spans="2:17" s="88" customFormat="1" ht="9" customHeight="1">
      <c r="B83" s="79" t="s">
        <v>35</v>
      </c>
      <c r="C83" s="70" t="s">
        <v>39</v>
      </c>
      <c r="D83" s="106">
        <v>64036.143912077139</v>
      </c>
      <c r="E83" s="106">
        <v>58670.195015674872</v>
      </c>
      <c r="F83" s="106"/>
      <c r="G83" s="106"/>
      <c r="H83" s="106"/>
      <c r="I83" s="106"/>
      <c r="J83" s="106"/>
      <c r="K83" s="106"/>
      <c r="L83" s="106"/>
      <c r="M83" s="106"/>
      <c r="N83" s="106"/>
      <c r="O83" s="106"/>
      <c r="P83" s="106">
        <f>'Ingresos Brutos del Juego'!P15/Visitas!P15</f>
        <v>61445.88775146391</v>
      </c>
      <c r="Q83" s="112">
        <f>P83/'Ingresos Brutos del Juego'!$P$42</f>
        <v>75.644328144114141</v>
      </c>
    </row>
    <row r="84" spans="2:17" s="88" customFormat="1" ht="9" customHeight="1">
      <c r="B84" s="78" t="s">
        <v>71</v>
      </c>
      <c r="C84" s="71" t="s">
        <v>72</v>
      </c>
      <c r="D84" s="83">
        <v>47390.816190080499</v>
      </c>
      <c r="E84" s="83">
        <v>52559.337461002942</v>
      </c>
      <c r="F84" s="83"/>
      <c r="G84" s="83"/>
      <c r="H84" s="83"/>
      <c r="I84" s="83"/>
      <c r="J84" s="83"/>
      <c r="K84" s="83"/>
      <c r="L84" s="83"/>
      <c r="M84" s="83"/>
      <c r="N84" s="83"/>
      <c r="O84" s="83"/>
      <c r="P84" s="83">
        <f>'Ingresos Brutos del Juego'!P16/Visitas!P16</f>
        <v>50017.864538489928</v>
      </c>
      <c r="Q84" s="111">
        <f>P84/'Ingresos Brutos del Juego'!$P$42</f>
        <v>61.575605734937746</v>
      </c>
    </row>
    <row r="85" spans="2:17" s="88" customFormat="1" ht="9" customHeight="1">
      <c r="B85" s="77" t="s">
        <v>93</v>
      </c>
      <c r="C85" s="70" t="s">
        <v>62</v>
      </c>
      <c r="D85" s="106">
        <v>50344.306874298083</v>
      </c>
      <c r="E85" s="106">
        <v>45741.746906077169</v>
      </c>
      <c r="F85" s="106"/>
      <c r="G85" s="106"/>
      <c r="H85" s="106"/>
      <c r="I85" s="106"/>
      <c r="J85" s="106"/>
      <c r="K85" s="106"/>
      <c r="L85" s="106"/>
      <c r="M85" s="106"/>
      <c r="N85" s="106"/>
      <c r="O85" s="106"/>
      <c r="P85" s="106">
        <f>'Ingresos Brutos del Juego'!P17/Visitas!P17</f>
        <v>47927.737948664588</v>
      </c>
      <c r="Q85" s="112">
        <f>P85/'Ingresos Brutos del Juego'!$P$42</f>
        <v>59.002508862076311</v>
      </c>
    </row>
    <row r="86" spans="2:17" s="88" customFormat="1" ht="9" customHeight="1">
      <c r="B86" s="78" t="s">
        <v>12</v>
      </c>
      <c r="C86" s="71" t="s">
        <v>40</v>
      </c>
      <c r="D86" s="83">
        <v>47941.013411114407</v>
      </c>
      <c r="E86" s="83">
        <v>45393.87757666887</v>
      </c>
      <c r="F86" s="83"/>
      <c r="G86" s="83"/>
      <c r="H86" s="83"/>
      <c r="I86" s="83"/>
      <c r="J86" s="83"/>
      <c r="K86" s="83"/>
      <c r="L86" s="83"/>
      <c r="M86" s="83"/>
      <c r="N86" s="83"/>
      <c r="O86" s="83"/>
      <c r="P86" s="83">
        <f>'Ingresos Brutos del Juego'!P18/Visitas!P18</f>
        <v>46607.917938387291</v>
      </c>
      <c r="Q86" s="111">
        <f>P86/'Ingresos Brutos del Juego'!$P$42</f>
        <v>57.377715054028428</v>
      </c>
    </row>
    <row r="87" spans="2:17" s="88" customFormat="1" ht="9" customHeight="1">
      <c r="B87" s="77" t="s">
        <v>95</v>
      </c>
      <c r="C87" s="70" t="s">
        <v>63</v>
      </c>
      <c r="D87" s="106">
        <v>71596.652342722475</v>
      </c>
      <c r="E87" s="106">
        <v>66321.400565485761</v>
      </c>
      <c r="F87" s="106"/>
      <c r="G87" s="106"/>
      <c r="H87" s="106"/>
      <c r="I87" s="106"/>
      <c r="J87" s="106"/>
      <c r="K87" s="106"/>
      <c r="L87" s="106"/>
      <c r="M87" s="106"/>
      <c r="N87" s="106"/>
      <c r="O87" s="106"/>
      <c r="P87" s="106">
        <f>'Ingresos Brutos del Juego'!P19/Visitas!P19</f>
        <v>68869.455531165659</v>
      </c>
      <c r="Q87" s="112">
        <f>P87/'Ingresos Brutos del Juego'!$P$42</f>
        <v>84.783276537197665</v>
      </c>
    </row>
    <row r="88" spans="2:17" s="88" customFormat="1" ht="9" customHeight="1">
      <c r="B88" s="78" t="s">
        <v>88</v>
      </c>
      <c r="C88" s="71" t="s">
        <v>41</v>
      </c>
      <c r="D88" s="83">
        <v>84329.028276292986</v>
      </c>
      <c r="E88" s="83">
        <v>72633.963540183424</v>
      </c>
      <c r="F88" s="83"/>
      <c r="G88" s="83"/>
      <c r="H88" s="83"/>
      <c r="I88" s="83"/>
      <c r="J88" s="83"/>
      <c r="K88" s="83"/>
      <c r="L88" s="83"/>
      <c r="M88" s="83"/>
      <c r="N88" s="83"/>
      <c r="O88" s="83"/>
      <c r="P88" s="83">
        <f>'Ingresos Brutos del Juego'!P20/Visitas!P20</f>
        <v>78605.439571081995</v>
      </c>
      <c r="Q88" s="111">
        <f>P88/'Ingresos Brutos del Juego'!$P$42</f>
        <v>96.76897645091961</v>
      </c>
    </row>
    <row r="89" spans="2:17" s="88" customFormat="1" ht="9" customHeight="1">
      <c r="B89" s="77" t="s">
        <v>56</v>
      </c>
      <c r="C89" s="70" t="s">
        <v>42</v>
      </c>
      <c r="D89" s="106">
        <v>111496.40833480271</v>
      </c>
      <c r="E89" s="106">
        <v>103983.79374095899</v>
      </c>
      <c r="F89" s="106"/>
      <c r="G89" s="106"/>
      <c r="H89" s="106"/>
      <c r="I89" s="106"/>
      <c r="J89" s="106"/>
      <c r="K89" s="106"/>
      <c r="L89" s="106"/>
      <c r="M89" s="106"/>
      <c r="N89" s="106"/>
      <c r="O89" s="106"/>
      <c r="P89" s="106">
        <f>'Ingresos Brutos del Juego'!P21/Visitas!P21</f>
        <v>107797.55499311977</v>
      </c>
      <c r="Q89" s="112">
        <f>P89/'Ingresos Brutos del Juego'!$P$42</f>
        <v>132.70658007278072</v>
      </c>
    </row>
    <row r="90" spans="2:17" s="88" customFormat="1" ht="9" customHeight="1">
      <c r="B90" s="78" t="s">
        <v>2</v>
      </c>
      <c r="C90" s="71" t="s">
        <v>43</v>
      </c>
      <c r="D90" s="83">
        <v>95111.182972446652</v>
      </c>
      <c r="E90" s="83">
        <v>87922.220163006728</v>
      </c>
      <c r="F90" s="83"/>
      <c r="G90" s="83"/>
      <c r="H90" s="83"/>
      <c r="I90" s="83"/>
      <c r="J90" s="83"/>
      <c r="K90" s="83"/>
      <c r="L90" s="83"/>
      <c r="M90" s="83"/>
      <c r="N90" s="83"/>
      <c r="O90" s="83"/>
      <c r="P90" s="83">
        <f>'Ingresos Brutos del Juego'!P22/Visitas!P22</f>
        <v>91547.970979348233</v>
      </c>
      <c r="Q90" s="111">
        <f>P90/'Ingresos Brutos del Juego'!$P$42</f>
        <v>112.70216789283299</v>
      </c>
    </row>
    <row r="91" spans="2:17" s="88" customFormat="1" ht="9" customHeight="1">
      <c r="B91" s="77" t="s">
        <v>3</v>
      </c>
      <c r="C91" s="70" t="s">
        <v>44</v>
      </c>
      <c r="D91" s="106">
        <v>60931.718448012791</v>
      </c>
      <c r="E91" s="106">
        <v>60525.301994091576</v>
      </c>
      <c r="F91" s="106"/>
      <c r="G91" s="106"/>
      <c r="H91" s="106"/>
      <c r="I91" s="106"/>
      <c r="J91" s="106"/>
      <c r="K91" s="106"/>
      <c r="L91" s="106"/>
      <c r="M91" s="106"/>
      <c r="N91" s="106"/>
      <c r="O91" s="106"/>
      <c r="P91" s="106">
        <f>'Ingresos Brutos del Juego'!P23/Visitas!P23</f>
        <v>60730.169944694724</v>
      </c>
      <c r="Q91" s="112">
        <f>P91/'Ingresos Brutos del Juego'!$P$42</f>
        <v>74.763227803391274</v>
      </c>
    </row>
    <row r="92" spans="2:17" s="88" customFormat="1" ht="9" customHeight="1">
      <c r="B92" s="78" t="s">
        <v>86</v>
      </c>
      <c r="C92" s="71" t="s">
        <v>87</v>
      </c>
      <c r="D92" s="83">
        <v>53718.521905978349</v>
      </c>
      <c r="E92" s="83">
        <v>54572.845242841773</v>
      </c>
      <c r="F92" s="83"/>
      <c r="G92" s="83"/>
      <c r="H92" s="83"/>
      <c r="I92" s="83"/>
      <c r="J92" s="83"/>
      <c r="K92" s="83"/>
      <c r="L92" s="83"/>
      <c r="M92" s="83"/>
      <c r="N92" s="83"/>
      <c r="O92" s="83"/>
      <c r="P92" s="83">
        <f>'Ingresos Brutos del Juego'!P24/Visitas!P24</f>
        <v>54109.794991611503</v>
      </c>
      <c r="Q92" s="111">
        <f>P92/'Ingresos Brutos del Juego'!$P$42</f>
        <v>66.613067821754896</v>
      </c>
    </row>
    <row r="93" spans="2:17" s="88" customFormat="1" ht="9" customHeight="1">
      <c r="B93" s="77" t="s">
        <v>57</v>
      </c>
      <c r="C93" s="70" t="s">
        <v>45</v>
      </c>
      <c r="D93" s="106">
        <v>66870.939428660553</v>
      </c>
      <c r="E93" s="106">
        <v>67498.953399134451</v>
      </c>
      <c r="F93" s="106"/>
      <c r="G93" s="106"/>
      <c r="H93" s="106"/>
      <c r="I93" s="106"/>
      <c r="J93" s="106"/>
      <c r="K93" s="106"/>
      <c r="L93" s="106"/>
      <c r="M93" s="106"/>
      <c r="N93" s="106"/>
      <c r="O93" s="106"/>
      <c r="P93" s="106">
        <f>'Ingresos Brutos del Juego'!P25/Visitas!P25</f>
        <v>67177.825002831436</v>
      </c>
      <c r="Q93" s="112">
        <f>P93/'Ingresos Brutos del Juego'!$P$42</f>
        <v>82.700757112928031</v>
      </c>
    </row>
    <row r="94" spans="2:17" s="88" customFormat="1" ht="9" customHeight="1">
      <c r="B94" s="78" t="s">
        <v>5</v>
      </c>
      <c r="C94" s="71" t="s">
        <v>46</v>
      </c>
      <c r="D94" s="83">
        <v>51710.46481105838</v>
      </c>
      <c r="E94" s="83">
        <v>56366.431602079683</v>
      </c>
      <c r="F94" s="83"/>
      <c r="G94" s="83"/>
      <c r="H94" s="83"/>
      <c r="I94" s="83"/>
      <c r="J94" s="83"/>
      <c r="K94" s="83"/>
      <c r="L94" s="83"/>
      <c r="M94" s="83"/>
      <c r="N94" s="83"/>
      <c r="O94" s="83"/>
      <c r="P94" s="83">
        <f>'Ingresos Brutos del Juego'!P26/Visitas!P26</f>
        <v>54059.281714214063</v>
      </c>
      <c r="Q94" s="111">
        <f>P94/'Ingresos Brutos del Juego'!$P$42</f>
        <v>66.550882326990106</v>
      </c>
    </row>
    <row r="95" spans="2:17" s="88" customFormat="1" ht="9" customHeight="1">
      <c r="B95" s="77" t="s">
        <v>6</v>
      </c>
      <c r="C95" s="70" t="s">
        <v>47</v>
      </c>
      <c r="D95" s="106">
        <v>64854.035588882369</v>
      </c>
      <c r="E95" s="106">
        <v>58233.362050691423</v>
      </c>
      <c r="F95" s="106"/>
      <c r="G95" s="106"/>
      <c r="H95" s="106"/>
      <c r="I95" s="106"/>
      <c r="J95" s="106"/>
      <c r="K95" s="106"/>
      <c r="L95" s="106"/>
      <c r="M95" s="106"/>
      <c r="N95" s="106"/>
      <c r="O95" s="106"/>
      <c r="P95" s="106">
        <f>'Ingresos Brutos del Juego'!P27/Visitas!P27</f>
        <v>61636.643919491726</v>
      </c>
      <c r="Q95" s="112">
        <f>P95/'Ingresos Brutos del Juego'!$P$42</f>
        <v>75.879162771749023</v>
      </c>
    </row>
    <row r="96" spans="2:17" s="88" customFormat="1" ht="9" customHeight="1">
      <c r="B96" s="78" t="s">
        <v>106</v>
      </c>
      <c r="C96" s="71" t="s">
        <v>64</v>
      </c>
      <c r="D96" s="83">
        <v>63876.479891494433</v>
      </c>
      <c r="E96" s="83">
        <v>54140.902353219237</v>
      </c>
      <c r="F96" s="83"/>
      <c r="G96" s="83"/>
      <c r="H96" s="83"/>
      <c r="I96" s="83"/>
      <c r="J96" s="83"/>
      <c r="K96" s="83"/>
      <c r="L96" s="83"/>
      <c r="M96" s="83"/>
      <c r="N96" s="83"/>
      <c r="O96" s="83"/>
      <c r="P96" s="83">
        <f>'Ingresos Brutos del Juego'!P28/Visitas!P28</f>
        <v>58153.070422886543</v>
      </c>
      <c r="Q96" s="111">
        <f>P96/'Ingresos Brutos del Juego'!$P$42</f>
        <v>71.590632060675304</v>
      </c>
    </row>
    <row r="97" spans="2:17" s="88" customFormat="1" ht="9" customHeight="1">
      <c r="B97" s="77" t="s">
        <v>7</v>
      </c>
      <c r="C97" s="70" t="s">
        <v>48</v>
      </c>
      <c r="D97" s="106">
        <v>48756.146855406747</v>
      </c>
      <c r="E97" s="106">
        <v>44877.151874813972</v>
      </c>
      <c r="F97" s="106"/>
      <c r="G97" s="106"/>
      <c r="H97" s="106"/>
      <c r="I97" s="106"/>
      <c r="J97" s="106"/>
      <c r="K97" s="106"/>
      <c r="L97" s="106"/>
      <c r="M97" s="106"/>
      <c r="N97" s="106"/>
      <c r="O97" s="106"/>
      <c r="P97" s="106">
        <f>'Ingresos Brutos del Juego'!P29/Visitas!P29</f>
        <v>46743.8071920804</v>
      </c>
      <c r="Q97" s="112">
        <f>P97/'Ingresos Brutos del Juego'!$P$42</f>
        <v>57.545004545217779</v>
      </c>
    </row>
    <row r="98" spans="2:17" s="88" customFormat="1" ht="9" customHeight="1">
      <c r="B98" s="78" t="s">
        <v>58</v>
      </c>
      <c r="C98" s="71" t="s">
        <v>49</v>
      </c>
      <c r="D98" s="83">
        <v>65234.198997230393</v>
      </c>
      <c r="E98" s="83">
        <v>65173.671266207522</v>
      </c>
      <c r="F98" s="83"/>
      <c r="G98" s="83"/>
      <c r="H98" s="83"/>
      <c r="I98" s="83"/>
      <c r="J98" s="83"/>
      <c r="K98" s="83"/>
      <c r="L98" s="83"/>
      <c r="M98" s="83"/>
      <c r="N98" s="83"/>
      <c r="O98" s="83"/>
      <c r="P98" s="83">
        <f>'Ingresos Brutos del Juego'!P30/Visitas!P30</f>
        <v>65204.071722948698</v>
      </c>
      <c r="Q98" s="111">
        <f>P98/'Ingresos Brutos del Juego'!$P$42</f>
        <v>80.270924194200049</v>
      </c>
    </row>
    <row r="99" spans="2:17" s="88" customFormat="1" ht="9" customHeight="1">
      <c r="B99" s="77" t="s">
        <v>53</v>
      </c>
      <c r="C99" s="70" t="s">
        <v>54</v>
      </c>
      <c r="D99" s="106">
        <v>44395.890419843046</v>
      </c>
      <c r="E99" s="106">
        <v>40406.918429903308</v>
      </c>
      <c r="F99" s="106"/>
      <c r="G99" s="106"/>
      <c r="H99" s="106"/>
      <c r="I99" s="106"/>
      <c r="J99" s="106"/>
      <c r="K99" s="106"/>
      <c r="L99" s="106"/>
      <c r="M99" s="106"/>
      <c r="N99" s="106"/>
      <c r="O99" s="106"/>
      <c r="P99" s="106">
        <f>'Ingresos Brutos del Juego'!P31/Visitas!P31</f>
        <v>42284.676209814141</v>
      </c>
      <c r="Q99" s="112">
        <f>P99/'Ingresos Brutos del Juego'!$P$42</f>
        <v>52.055492071665817</v>
      </c>
    </row>
    <row r="100" spans="2:17" s="88" customFormat="1" ht="9" customHeight="1">
      <c r="B100" s="78" t="s">
        <v>51</v>
      </c>
      <c r="C100" s="71" t="s">
        <v>52</v>
      </c>
      <c r="D100" s="83">
        <v>49999.308230789669</v>
      </c>
      <c r="E100" s="83">
        <v>49682.472950318654</v>
      </c>
      <c r="F100" s="83"/>
      <c r="G100" s="83"/>
      <c r="H100" s="83"/>
      <c r="I100" s="83"/>
      <c r="J100" s="83"/>
      <c r="K100" s="83"/>
      <c r="L100" s="83"/>
      <c r="M100" s="83"/>
      <c r="N100" s="83"/>
      <c r="O100" s="83"/>
      <c r="P100" s="83">
        <f>'Ingresos Brutos del Juego'!P32/Visitas!P32</f>
        <v>49846.236728871634</v>
      </c>
      <c r="Q100" s="111">
        <f>P100/'Ingresos Brutos del Juego'!$P$42</f>
        <v>61.364319498795567</v>
      </c>
    </row>
    <row r="101" spans="2:17" s="88" customFormat="1" ht="9" customHeight="1">
      <c r="B101" s="77" t="s">
        <v>8</v>
      </c>
      <c r="C101" s="70" t="s">
        <v>50</v>
      </c>
      <c r="D101" s="106">
        <v>64477.129435520314</v>
      </c>
      <c r="E101" s="106">
        <v>63600.95647519832</v>
      </c>
      <c r="F101" s="106"/>
      <c r="G101" s="106"/>
      <c r="H101" s="106"/>
      <c r="I101" s="106"/>
      <c r="J101" s="106"/>
      <c r="K101" s="106"/>
      <c r="L101" s="106"/>
      <c r="M101" s="106"/>
      <c r="N101" s="106"/>
      <c r="O101" s="106"/>
      <c r="P101" s="106">
        <f>'Ingresos Brutos del Juego'!P33/Visitas!P33</f>
        <v>64064.013663328929</v>
      </c>
      <c r="Q101" s="112">
        <f>P101/'Ingresos Brutos del Juego'!$P$42</f>
        <v>78.867430337718744</v>
      </c>
    </row>
    <row r="102" spans="2:17" ht="9" customHeight="1">
      <c r="B102" s="50" t="s">
        <v>76</v>
      </c>
      <c r="C102" s="43"/>
      <c r="D102" s="43">
        <f>'Ingresos Brutos del Juego'!D38/Visitas!D39</f>
        <v>69368.001748117851</v>
      </c>
      <c r="E102" s="43">
        <f>'Ingresos Brutos del Juego'!E38/Visitas!E39</f>
        <v>63746.171868345053</v>
      </c>
      <c r="F102" s="43"/>
      <c r="G102" s="43"/>
      <c r="H102" s="43"/>
      <c r="I102" s="43"/>
      <c r="J102" s="43"/>
      <c r="K102" s="43"/>
      <c r="L102" s="43"/>
      <c r="M102" s="43"/>
      <c r="N102" s="43"/>
      <c r="O102" s="43"/>
      <c r="P102" s="43">
        <f>'Ingresos Brutos del Juego'!P38/Visitas!P39</f>
        <v>66524.30318515285</v>
      </c>
      <c r="Q102" s="97"/>
    </row>
    <row r="103" spans="2:17" ht="9" customHeight="1">
      <c r="B103" s="50" t="s">
        <v>110</v>
      </c>
      <c r="C103" s="63"/>
      <c r="D103" s="63">
        <f>D102/'Ingresos Brutos del Juego'!D42</f>
        <v>83.946077580799482</v>
      </c>
      <c r="E103" s="63">
        <f>E102/'Ingresos Brutos del Juego'!E42</f>
        <v>79.856402510892508</v>
      </c>
      <c r="F103" s="63"/>
      <c r="G103" s="63"/>
      <c r="H103" s="63"/>
      <c r="I103" s="63"/>
      <c r="J103" s="63"/>
      <c r="K103" s="63"/>
      <c r="L103" s="63"/>
      <c r="M103" s="63"/>
      <c r="N103" s="63"/>
      <c r="O103" s="63"/>
      <c r="P103" s="63">
        <f>P102/'Ingresos Brutos del Juego'!P42</f>
        <v>81.896224529303026</v>
      </c>
      <c r="Q103" s="63">
        <f>P103</f>
        <v>81.896224529303026</v>
      </c>
    </row>
    <row r="104" spans="2:17" ht="9" customHeight="1">
      <c r="B104" s="51" t="s">
        <v>10</v>
      </c>
      <c r="C104" s="52"/>
      <c r="D104" s="52">
        <f>'Ingresos Brutos del Juego'!D42</f>
        <v>826.34</v>
      </c>
      <c r="E104" s="52">
        <f>'Ingresos Brutos del Juego'!E42</f>
        <v>798.26</v>
      </c>
      <c r="F104" s="52">
        <f>'Ingresos Brutos del Juego'!F42</f>
        <v>0</v>
      </c>
      <c r="G104" s="52">
        <f>'Ingresos Brutos del Juego'!G42</f>
        <v>0</v>
      </c>
      <c r="H104" s="52">
        <f>'Ingresos Brutos del Juego'!H42</f>
        <v>0</v>
      </c>
      <c r="I104" s="52">
        <f>'Ingresos Brutos del Juego'!I42</f>
        <v>0</v>
      </c>
      <c r="J104" s="52">
        <f>'Ingresos Brutos del Juego'!J42</f>
        <v>0</v>
      </c>
      <c r="K104" s="52">
        <f>'Ingresos Brutos del Juego'!K42</f>
        <v>0</v>
      </c>
      <c r="L104" s="52">
        <f>'Ingresos Brutos del Juego'!L42</f>
        <v>0</v>
      </c>
      <c r="M104" s="52">
        <f>'Ingresos Brutos del Juego'!M42</f>
        <v>0</v>
      </c>
      <c r="N104" s="52">
        <f>'Ingresos Brutos del Juego'!N42</f>
        <v>0</v>
      </c>
      <c r="O104" s="52">
        <f>'Ingresos Brutos del Juego'!O42</f>
        <v>0</v>
      </c>
      <c r="P104" s="52">
        <f>'Ingresos Brutos del Juego'!P42</f>
        <v>812.3</v>
      </c>
      <c r="Q104" s="52"/>
    </row>
    <row r="105" spans="2:17">
      <c r="B105" s="1" t="s">
        <v>102</v>
      </c>
    </row>
    <row r="106" spans="2:17" ht="14.25" customHeight="1">
      <c r="B106" s="120" t="s">
        <v>105</v>
      </c>
      <c r="C106" s="120"/>
      <c r="D106" s="120"/>
      <c r="E106" s="120"/>
      <c r="F106" s="120"/>
      <c r="G106" s="120"/>
      <c r="H106" s="120"/>
      <c r="I106" s="120"/>
      <c r="J106" s="120"/>
      <c r="K106" s="120"/>
      <c r="L106" s="120"/>
      <c r="M106" s="120"/>
      <c r="N106" s="120"/>
      <c r="O106" s="120"/>
      <c r="P106" s="120"/>
    </row>
    <row r="107" spans="2:17">
      <c r="B107" s="120"/>
      <c r="C107" s="120"/>
      <c r="D107" s="120"/>
      <c r="E107" s="120"/>
      <c r="F107" s="120"/>
      <c r="G107" s="120"/>
      <c r="H107" s="120"/>
      <c r="I107" s="120"/>
      <c r="J107" s="120"/>
      <c r="K107" s="120"/>
      <c r="L107" s="120"/>
      <c r="M107" s="120"/>
      <c r="N107" s="120"/>
      <c r="O107" s="120"/>
      <c r="P107" s="120"/>
    </row>
    <row r="108" spans="2:17">
      <c r="B108" s="120"/>
      <c r="C108" s="120"/>
      <c r="D108" s="120"/>
      <c r="E108" s="120"/>
      <c r="F108" s="120"/>
      <c r="G108" s="120"/>
      <c r="H108" s="120"/>
      <c r="I108" s="120"/>
      <c r="J108" s="120"/>
      <c r="K108" s="120"/>
      <c r="L108" s="120"/>
      <c r="M108" s="120"/>
      <c r="N108" s="120"/>
      <c r="O108" s="120"/>
      <c r="P108" s="120"/>
    </row>
  </sheetData>
  <mergeCells count="8">
    <mergeCell ref="B9:P9"/>
    <mergeCell ref="B11:P11"/>
    <mergeCell ref="B34:P34"/>
    <mergeCell ref="B106:P108"/>
    <mergeCell ref="B77:Q77"/>
    <mergeCell ref="B46:Q46"/>
    <mergeCell ref="B48:Q48"/>
    <mergeCell ref="B79:Q7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topLeftCell="A7" zoomScaleNormal="100" workbookViewId="0">
      <selection activeCell="B21" sqref="B21"/>
    </sheetView>
  </sheetViews>
  <sheetFormatPr baseColWidth="10" defaultColWidth="11.42578125" defaultRowHeight="11.25"/>
  <cols>
    <col min="1" max="1" width="4.140625" style="28" customWidth="1"/>
    <col min="2" max="2" width="34.85546875" style="28" customWidth="1"/>
    <col min="3" max="3" width="2.42578125" style="28" customWidth="1"/>
    <col min="4" max="4" width="89.85546875" style="28" customWidth="1"/>
    <col min="5" max="5" width="7.140625" style="28" customWidth="1"/>
    <col min="6" max="6" width="26.140625" style="28" customWidth="1"/>
    <col min="7" max="16384" width="11.42578125" style="28"/>
  </cols>
  <sheetData>
    <row r="1" spans="1:5" ht="10.5" customHeight="1">
      <c r="A1" s="33"/>
    </row>
    <row r="2" spans="1:5" ht="10.5" customHeight="1"/>
    <row r="3" spans="1:5" ht="10.5" customHeight="1"/>
    <row r="4" spans="1:5" ht="10.5" customHeight="1"/>
    <row r="5" spans="1:5" ht="10.5" customHeight="1">
      <c r="D5" s="35"/>
    </row>
    <row r="6" spans="1:5" ht="10.5" customHeight="1">
      <c r="D6" s="35"/>
      <c r="E6" s="35"/>
    </row>
    <row r="7" spans="1:5" ht="49.5" customHeight="1">
      <c r="D7" s="35"/>
      <c r="E7" s="35"/>
    </row>
    <row r="8" spans="1:5" ht="22.5" customHeight="1">
      <c r="A8" s="29"/>
      <c r="B8" s="133" t="s">
        <v>23</v>
      </c>
      <c r="C8" s="133"/>
      <c r="D8" s="134"/>
    </row>
    <row r="9" spans="1:5" ht="42" customHeight="1">
      <c r="A9" s="29"/>
      <c r="B9" s="36" t="s">
        <v>31</v>
      </c>
      <c r="C9" s="37"/>
      <c r="D9" s="38" t="s">
        <v>9</v>
      </c>
    </row>
    <row r="10" spans="1:5" ht="48" customHeight="1">
      <c r="A10" s="29"/>
      <c r="B10" s="36" t="s">
        <v>77</v>
      </c>
      <c r="C10" s="37"/>
      <c r="D10" s="38" t="s">
        <v>78</v>
      </c>
    </row>
    <row r="11" spans="1:5" ht="39.75" customHeight="1">
      <c r="A11" s="29"/>
      <c r="B11" s="36" t="s">
        <v>79</v>
      </c>
      <c r="C11" s="37"/>
      <c r="D11" s="38" t="s">
        <v>80</v>
      </c>
    </row>
    <row r="12" spans="1:5" ht="56.25" customHeight="1">
      <c r="A12" s="29"/>
      <c r="B12" s="36" t="s">
        <v>81</v>
      </c>
      <c r="C12" s="65"/>
      <c r="D12" s="66" t="s">
        <v>82</v>
      </c>
    </row>
    <row r="13" spans="1:5" ht="22.5">
      <c r="B13" s="36" t="s">
        <v>103</v>
      </c>
      <c r="C13" s="65"/>
      <c r="D13" s="66" t="s">
        <v>104</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Indice</vt:lpstr>
      <vt:lpstr>Ingresos Brutos del Juego</vt:lpstr>
      <vt:lpstr>Impuestos</vt:lpstr>
      <vt:lpstr>Visitas</vt:lpstr>
      <vt:lpstr>Glosario</vt:lpstr>
      <vt:lpstr>Glosario!Área_de_impresión</vt:lpstr>
      <vt:lpstr>Impuestos!Área_de_impresión</vt:lpstr>
      <vt:lpstr>Indice!Área_de_impresión</vt:lpstr>
      <vt:lpstr>'Ingresos Brutos del Juego'!Área_de_impresión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2023-04-19T22:01:13Z</dcterms:modified>
</cp:coreProperties>
</file>